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480" windowHeight="9210" tabRatio="879" firstSheet="2" activeTab="2"/>
  </bookViews>
  <sheets>
    <sheet name="Основное" sheetId="1" r:id="rId1"/>
    <sheet name="с ОПУ" sheetId="2" r:id="rId2"/>
    <sheet name="Садовая 31" sheetId="3" r:id="rId3"/>
  </sheets>
  <definedNames>
    <definedName name="_xlnm.Print_Area" localSheetId="0">'Основное'!$A$1:$I$33</definedName>
    <definedName name="_xlnm.Print_Area" localSheetId="2">'Садовая 31'!$A$1:$L$67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G44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страх.лифта+техн.обсл.лифта+(разница лифт и гранит)</t>
        </r>
      </text>
    </comment>
  </commentList>
</comments>
</file>

<file path=xl/sharedStrings.xml><?xml version="1.0" encoding="utf-8"?>
<sst xmlns="http://schemas.openxmlformats.org/spreadsheetml/2006/main" count="202" uniqueCount="144">
  <si>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</si>
  <si>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</si>
  <si>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</si>
  <si>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</si>
  <si>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</si>
  <si>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</si>
  <si>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</si>
  <si>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</si>
  <si>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Количество подъездов - 2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</si>
  <si>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</si>
  <si>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</si>
  <si>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</si>
  <si>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</si>
  <si>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</si>
  <si>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</si>
  <si>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</si>
  <si>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</si>
  <si>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</si>
  <si>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</si>
  <si>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</si>
  <si>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</si>
  <si>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</si>
  <si>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</si>
  <si>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</si>
  <si>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</si>
  <si>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</si>
  <si>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</si>
  <si>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</si>
  <si>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</si>
  <si>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</si>
  <si>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</si>
  <si>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</si>
  <si>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</si>
  <si>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</si>
  <si>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</si>
  <si>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</si>
  <si>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</si>
  <si>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</si>
  <si>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</si>
  <si>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</si>
  <si>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</si>
  <si>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</si>
  <si>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</si>
  <si>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</si>
  <si>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</si>
  <si>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</si>
  <si>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</si>
  <si>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</si>
  <si>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</si>
  <si>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</si>
  <si>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</si>
  <si>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</si>
  <si>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</si>
  <si>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</si>
  <si>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</si>
  <si>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</si>
  <si>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</si>
  <si>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</si>
  <si>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</si>
  <si>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</si>
  <si>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</si>
  <si>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</si>
  <si>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</si>
  <si>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</si>
  <si>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</si>
  <si>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</si>
  <si>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</si>
  <si>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</si>
  <si>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</si>
  <si>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</si>
  <si>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</si>
  <si>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</si>
  <si>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</si>
  <si>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</si>
  <si>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</si>
  <si>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</si>
  <si>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Задолженность населения за жку на</t>
  </si>
  <si>
    <t>Управляющая организация ООО "Благоустроенный город-1"</t>
  </si>
  <si>
    <t>Количество квартир - 70</t>
  </si>
  <si>
    <t>Площадь кровли - 680 кв. м</t>
  </si>
  <si>
    <t>Нормативная численность обслуживающего персонала  - 2 чел</t>
  </si>
  <si>
    <t xml:space="preserve">Адрес дома - Садовая 31 </t>
  </si>
  <si>
    <t>Площадь подъезда - 980 кв. м</t>
  </si>
  <si>
    <t>Площадь подвала - 469 кв. м</t>
  </si>
  <si>
    <t>Площадь газона - 250 кв. м</t>
  </si>
  <si>
    <t>14</t>
  </si>
  <si>
    <t>Промывка системы отопления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</si>
  <si>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</si>
  <si>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</si>
  <si>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</si>
  <si>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</si>
  <si>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</si>
  <si>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</si>
  <si>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</si>
  <si>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</si>
  <si>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</si>
  <si>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</si>
  <si>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</si>
  <si>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</si>
  <si>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</si>
  <si>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</si>
  <si>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ремонт подъезда </t>
  </si>
  <si>
    <t xml:space="preserve"> 2. Дополнительные доходы ( реклама в лифте,размещение оборудования сотовой связи)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</si>
  <si>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</si>
  <si>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</si>
  <si>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</si>
  <si>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</si>
  <si>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</si>
  <si>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</si>
  <si>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</si>
  <si>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</si>
  <si>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Сервисно-техничское обслуживание общедомовых приборов учёта</t>
  </si>
  <si>
    <t xml:space="preserve">Прочие </t>
  </si>
  <si>
    <t>16</t>
  </si>
  <si>
    <t>17</t>
  </si>
  <si>
    <t>Тариф на содержание и текущий ремонт общего имущества, утвержденный постановлением</t>
  </si>
  <si>
    <t>в т.ч. произведено работ по текущему ремонту (согласно актов</t>
  </si>
  <si>
    <t>Общая площадь дома - 4 220 кв. м</t>
  </si>
  <si>
    <t xml:space="preserve">Работы по договорам </t>
  </si>
  <si>
    <t>общестроительные работы, в т.ч.:</t>
  </si>
  <si>
    <t>замена доводчика</t>
  </si>
  <si>
    <t>з/п дымоудаление</t>
  </si>
  <si>
    <t>начисление</t>
  </si>
  <si>
    <t xml:space="preserve">за Период: 2015 г. </t>
  </si>
  <si>
    <t>Администрации г. Курчатова №795 от 30.06.2015 г.  и общим собранием собственников: 14,43 руб/м²</t>
  </si>
  <si>
    <t xml:space="preserve"> - содержание 9,37 руб/м²</t>
  </si>
  <si>
    <t xml:space="preserve"> - текущий ремонт 1,42 руб/м²</t>
  </si>
  <si>
    <t xml:space="preserve"> - вывоз ТБО 0,48 руб/м²</t>
  </si>
  <si>
    <t xml:space="preserve"> - утилизация ТБО 0,25 руб/м²</t>
  </si>
  <si>
    <t>12060 руб</t>
  </si>
  <si>
    <t>01.01.2016 г.</t>
  </si>
  <si>
    <t>Прочие(бух.усл.)</t>
  </si>
  <si>
    <t>763517 руб</t>
  </si>
  <si>
    <t>70646 руб</t>
  </si>
  <si>
    <t>759976 руб</t>
  </si>
  <si>
    <t>70324 руб</t>
  </si>
  <si>
    <t>772036 руб</t>
  </si>
  <si>
    <t>18184 руб</t>
  </si>
  <si>
    <t xml:space="preserve">  (Справочно: текущий ремонт по состоянию на 31.12.2015 г.перевыполнен на 44385 руб.)</t>
  </si>
  <si>
    <r>
      <t xml:space="preserve">Автотранспорт (ЗИЛ - </t>
    </r>
    <r>
      <rPr>
        <sz val="8"/>
        <rFont val="Arial"/>
        <family val="2"/>
      </rPr>
      <t>перевозка крупногабаритных материалов от жилых домов)</t>
    </r>
  </si>
  <si>
    <r>
      <t xml:space="preserve">Информация размещена на сайте </t>
    </r>
    <r>
      <rPr>
        <b/>
        <u val="single"/>
        <sz val="8"/>
        <rFont val="Arial Cyr"/>
        <family val="0"/>
      </rPr>
      <t>www.blgorod.ru ,</t>
    </r>
    <r>
      <rPr>
        <b/>
        <sz val="8"/>
        <rFont val="Arial Cyr"/>
        <family val="0"/>
      </rPr>
      <t xml:space="preserve"> </t>
    </r>
  </si>
  <si>
    <r>
      <t>www.reformagkh.ru</t>
    </r>
    <r>
      <rPr>
        <b/>
        <sz val="8"/>
        <rFont val="Arial Cyr"/>
        <family val="0"/>
      </rPr>
      <t xml:space="preserve"> , на информационных досках</t>
    </r>
  </si>
  <si>
    <t>по вопросам обращаться по телефону ЖЭУ 4-05-76, 4-24-93</t>
  </si>
  <si>
    <t xml:space="preserve">эл. почта:blgorod@rambler.ru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</si>
</sst>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35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5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4" fillId="11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0" borderId="0">
      <alignment horizontal="left"/>
      <protection/>
    </xf>
    <xf numFmtId="0" fontId="34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0" xfId="53" applyFont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0" fontId="8" fillId="0" borderId="11" xfId="53" applyFont="1" applyBorder="1" applyAlignment="1">
      <alignment horizontal="center"/>
      <protection/>
    </xf>
    <xf numFmtId="0" fontId="2" fillId="0" borderId="0" xfId="53" applyFont="1">
      <alignment horizontal="left"/>
      <protection/>
    </xf>
    <xf numFmtId="0" fontId="1" fillId="0" borderId="0" xfId="53">
      <alignment horizontal="left"/>
      <protection/>
    </xf>
    <xf numFmtId="0" fontId="4" fillId="0" borderId="0" xfId="53" applyFont="1">
      <alignment horizontal="left"/>
      <protection/>
    </xf>
    <xf numFmtId="0" fontId="5" fillId="0" borderId="0" xfId="53" applyFont="1">
      <alignment horizontal="left"/>
      <protection/>
    </xf>
    <xf numFmtId="0" fontId="5" fillId="0" borderId="0" xfId="53" applyFont="1" applyBorder="1">
      <alignment horizontal="left"/>
      <protection/>
    </xf>
    <xf numFmtId="0" fontId="6" fillId="0" borderId="0" xfId="53" applyFont="1">
      <alignment horizontal="left"/>
      <protection/>
    </xf>
    <xf numFmtId="0" fontId="8" fillId="0" borderId="0" xfId="53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53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2" xfId="53" applyFont="1" applyBorder="1">
      <alignment horizontal="left"/>
      <protection/>
    </xf>
    <xf numFmtId="0" fontId="5" fillId="0" borderId="13" xfId="53" applyFont="1" applyBorder="1">
      <alignment horizontal="left"/>
      <protection/>
    </xf>
    <xf numFmtId="0" fontId="1" fillId="0" borderId="13" xfId="53" applyBorder="1">
      <alignment horizontal="left"/>
      <protection/>
    </xf>
    <xf numFmtId="0" fontId="8" fillId="0" borderId="0" xfId="53" applyFont="1" applyBorder="1">
      <alignment horizontal="left"/>
      <protection/>
    </xf>
    <xf numFmtId="0" fontId="8" fillId="0" borderId="0" xfId="53" applyFont="1" applyBorder="1" applyAlignment="1">
      <alignment horizontal="right"/>
      <protection/>
    </xf>
    <xf numFmtId="0" fontId="12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3" xfId="53" applyFont="1" applyBorder="1">
      <alignment horizontal="left"/>
      <protection/>
    </xf>
    <xf numFmtId="0" fontId="4" fillId="0" borderId="13" xfId="53" applyFont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8" fillId="0" borderId="12" xfId="53" applyFont="1" applyBorder="1" applyAlignment="1">
      <alignment/>
      <protection/>
    </xf>
    <xf numFmtId="0" fontId="8" fillId="0" borderId="13" xfId="53" applyFont="1" applyBorder="1" applyAlignment="1">
      <alignment/>
      <protection/>
    </xf>
    <xf numFmtId="0" fontId="4" fillId="0" borderId="12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1" fillId="0" borderId="0" xfId="53" applyBorder="1" applyAlignment="1">
      <alignment horizontal="left"/>
      <protection/>
    </xf>
    <xf numFmtId="0" fontId="1" fillId="0" borderId="0" xfId="53" applyAlignment="1">
      <alignment horizontal="left"/>
      <protection/>
    </xf>
    <xf numFmtId="1" fontId="0" fillId="0" borderId="0" xfId="0" applyNumberFormat="1" applyAlignment="1">
      <alignment/>
    </xf>
    <xf numFmtId="2" fontId="11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2" fontId="1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8" fillId="0" borderId="13" xfId="53" applyFont="1" applyBorder="1" applyAlignment="1">
      <alignment horizontal="center"/>
      <protection/>
    </xf>
    <xf numFmtId="1" fontId="8" fillId="0" borderId="10" xfId="53" applyNumberFormat="1" applyFont="1" applyBorder="1" applyAlignment="1">
      <alignment horizontal="center"/>
      <protection/>
    </xf>
    <xf numFmtId="0" fontId="8" fillId="0" borderId="12" xfId="53" applyFont="1" applyBorder="1">
      <alignment horizontal="left"/>
      <protection/>
    </xf>
    <xf numFmtId="0" fontId="8" fillId="0" borderId="17" xfId="53" applyFont="1" applyBorder="1" applyAlignment="1">
      <alignment horizontal="left"/>
      <protection/>
    </xf>
    <xf numFmtId="0" fontId="8" fillId="0" borderId="13" xfId="53" applyFont="1" applyBorder="1" applyAlignment="1">
      <alignment horizontal="left"/>
      <protection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" fillId="0" borderId="0" xfId="53" applyFont="1" applyAlignment="1">
      <alignment horizontal="center"/>
      <protection/>
    </xf>
    <xf numFmtId="0" fontId="2" fillId="0" borderId="0" xfId="53" applyFont="1">
      <alignment horizontal="left"/>
      <protection/>
    </xf>
    <xf numFmtId="0" fontId="6" fillId="0" borderId="0" xfId="53" applyFont="1" applyAlignment="1">
      <alignment horizontal="left"/>
      <protection/>
    </xf>
    <xf numFmtId="0" fontId="4" fillId="0" borderId="12" xfId="53" applyFont="1" applyBorder="1" applyAlignment="1">
      <alignment horizontal="right"/>
      <protection/>
    </xf>
    <xf numFmtId="0" fontId="1" fillId="0" borderId="0" xfId="53">
      <alignment horizontal="left"/>
      <protection/>
    </xf>
    <xf numFmtId="0" fontId="5" fillId="0" borderId="12" xfId="53" applyFont="1" applyBorder="1">
      <alignment horizontal="left"/>
      <protection/>
    </xf>
    <xf numFmtId="0" fontId="4" fillId="0" borderId="12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6" fillId="0" borderId="0" xfId="53" applyFont="1">
      <alignment horizontal="left"/>
      <protection/>
    </xf>
    <xf numFmtId="0" fontId="2" fillId="0" borderId="0" xfId="53" applyFont="1" applyAlignment="1">
      <alignment horizontal="right"/>
      <protection/>
    </xf>
    <xf numFmtId="14" fontId="4" fillId="0" borderId="13" xfId="53" applyNumberFormat="1" applyFont="1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7" fillId="0" borderId="0" xfId="53" applyFont="1" applyAlignment="1">
      <alignment wrapText="1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right"/>
      <protection/>
    </xf>
    <xf numFmtId="1" fontId="5" fillId="0" borderId="10" xfId="53" applyNumberFormat="1" applyFont="1" applyBorder="1" applyAlignment="1">
      <alignment horizontal="center"/>
      <protection/>
    </xf>
    <xf numFmtId="0" fontId="8" fillId="0" borderId="15" xfId="53" applyFont="1" applyBorder="1" applyAlignment="1">
      <alignment horizontal="left"/>
      <protection/>
    </xf>
    <xf numFmtId="0" fontId="8" fillId="0" borderId="17" xfId="53" applyFont="1" applyBorder="1">
      <alignment horizontal="left"/>
      <protection/>
    </xf>
    <xf numFmtId="0" fontId="8" fillId="0" borderId="13" xfId="53" applyFont="1" applyBorder="1">
      <alignment horizontal="left"/>
      <protection/>
    </xf>
    <xf numFmtId="0" fontId="8" fillId="0" borderId="15" xfId="53" applyFont="1" applyBorder="1">
      <alignment horizontal="left"/>
      <protection/>
    </xf>
    <xf numFmtId="0" fontId="8" fillId="0" borderId="10" xfId="53" applyFont="1" applyBorder="1" applyAlignment="1">
      <alignment horizontal="right"/>
      <protection/>
    </xf>
    <xf numFmtId="0" fontId="8" fillId="0" borderId="10" xfId="53" applyFont="1" applyBorder="1">
      <alignment horizontal="left"/>
      <protection/>
    </xf>
    <xf numFmtId="0" fontId="9" fillId="0" borderId="0" xfId="53" applyFont="1" applyAlignment="1">
      <alignment horizontal="center"/>
      <protection/>
    </xf>
    <xf numFmtId="0" fontId="5" fillId="0" borderId="0" xfId="53" applyFont="1" applyAlignment="1">
      <alignment horizontal="left"/>
      <protection/>
    </xf>
    <xf numFmtId="2" fontId="33" fillId="0" borderId="0" xfId="42" applyNumberFormat="1" applyFont="1" applyAlignment="1">
      <alignment horizontal="center"/>
    </xf>
    <xf numFmtId="2" fontId="9" fillId="0" borderId="0" xfId="53" applyNumberFormat="1" applyFont="1" applyAlignment="1">
      <alignment horizontal="center"/>
      <protection/>
    </xf>
    <xf numFmtId="1" fontId="8" fillId="0" borderId="17" xfId="53" applyNumberFormat="1" applyFont="1" applyBorder="1" applyAlignment="1">
      <alignment/>
      <protection/>
    </xf>
    <xf numFmtId="1" fontId="8" fillId="0" borderId="13" xfId="53" applyNumberFormat="1" applyFont="1" applyBorder="1" applyAlignment="1">
      <alignment/>
      <protection/>
    </xf>
    <xf numFmtId="1" fontId="8" fillId="0" borderId="15" xfId="53" applyNumberFormat="1" applyFont="1" applyBorder="1" applyAlignment="1">
      <alignment/>
      <protection/>
    </xf>
    <xf numFmtId="1" fontId="8" fillId="0" borderId="0" xfId="53" applyNumberFormat="1" applyFont="1" applyBorder="1" applyAlignment="1">
      <alignment horizontal="right"/>
      <protection/>
    </xf>
    <xf numFmtId="0" fontId="28" fillId="0" borderId="12" xfId="53" applyFont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lgorod@rambler.ru,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52"/>
  <sheetViews>
    <sheetView zoomScale="110" zoomScaleNormal="110" zoomScaleSheetLayoutView="100" zoomScalePageLayoutView="0" workbookViewId="0" topLeftCell="J1">
      <selection activeCell="J1" sqref="J1"/>
    </sheetView>
  </sheetViews>
  <sheetFormatPr defaultColWidth="9.00390625" defaultRowHeight="12.75"/>
  <cols>
    <col min="1" max="1" width="4.625" style="0" customWidth="1"/>
    <col min="2" max="2" width="16.375" style="0" customWidth="1"/>
    <col min="3" max="3" width="11.125" style="55" customWidth="1"/>
    <col min="4" max="4" width="11.625" style="0" customWidth="1"/>
    <col min="5" max="5" width="7.00390625" style="0" customWidth="1"/>
    <col min="6" max="6" width="30.875" style="0" customWidth="1"/>
    <col min="7" max="7" width="11.375" style="0" customWidth="1"/>
    <col min="8" max="8" width="9.875" style="0" customWidth="1"/>
    <col min="9" max="9" width="9.625" style="0" customWidth="1"/>
  </cols>
  <sheetData>
    <row r="1" spans="1:9" ht="24.75" customHeight="1">
      <c r="A1" s="11" t="s">
        <v>9</v>
      </c>
      <c r="B1" s="13" t="s">
        <v>41</v>
      </c>
      <c r="C1" s="52" t="s">
        <v>42</v>
      </c>
      <c r="D1" s="42" t="s">
        <v>118</v>
      </c>
      <c r="E1" s="12"/>
      <c r="F1" s="14"/>
      <c r="G1" s="13"/>
      <c r="H1" s="13"/>
      <c r="I1" s="18"/>
    </row>
    <row r="2" spans="1:9" ht="12.75">
      <c r="A2" s="12">
        <v>1</v>
      </c>
      <c r="B2" s="12" t="s">
        <v>46</v>
      </c>
      <c r="C2" s="53">
        <v>3696.6</v>
      </c>
      <c r="D2" s="12">
        <v>0</v>
      </c>
      <c r="E2" s="43">
        <v>0</v>
      </c>
      <c r="F2" s="19"/>
      <c r="G2" s="23"/>
      <c r="H2" s="20"/>
      <c r="I2" s="24"/>
    </row>
    <row r="3" spans="1:9" ht="12.75">
      <c r="A3" s="12">
        <v>2</v>
      </c>
      <c r="B3" s="12" t="s">
        <v>47</v>
      </c>
      <c r="C3" s="53">
        <v>7320.08</v>
      </c>
      <c r="D3" s="12">
        <v>0</v>
      </c>
      <c r="E3" s="43">
        <v>0</v>
      </c>
      <c r="F3" s="19"/>
      <c r="G3" s="12"/>
      <c r="H3" s="20"/>
      <c r="I3" s="24"/>
    </row>
    <row r="4" spans="1:9" ht="12.75">
      <c r="A4" s="12">
        <v>3</v>
      </c>
      <c r="B4" s="12" t="s">
        <v>48</v>
      </c>
      <c r="C4" s="53">
        <v>3698.3</v>
      </c>
      <c r="D4" s="12">
        <v>0</v>
      </c>
      <c r="E4" s="43">
        <v>0</v>
      </c>
      <c r="F4" s="19"/>
      <c r="G4" s="12"/>
      <c r="H4" s="20"/>
      <c r="I4" s="24"/>
    </row>
    <row r="5" spans="1:9" ht="12.75">
      <c r="A5" s="12">
        <v>4</v>
      </c>
      <c r="B5" s="12" t="s">
        <v>49</v>
      </c>
      <c r="C5" s="53">
        <v>3720</v>
      </c>
      <c r="D5" s="12">
        <v>0</v>
      </c>
      <c r="E5" s="43">
        <v>0</v>
      </c>
      <c r="F5" s="19"/>
      <c r="G5" s="12"/>
      <c r="H5" s="20"/>
      <c r="I5" s="24"/>
    </row>
    <row r="6" spans="1:9" ht="12.75">
      <c r="A6" s="12">
        <v>5</v>
      </c>
      <c r="B6" s="12" t="s">
        <v>50</v>
      </c>
      <c r="C6" s="53">
        <v>10961.46</v>
      </c>
      <c r="D6" s="12">
        <v>0</v>
      </c>
      <c r="E6" s="43">
        <v>0</v>
      </c>
      <c r="F6" s="30"/>
      <c r="G6" s="12"/>
      <c r="H6" s="20"/>
      <c r="I6" s="24"/>
    </row>
    <row r="7" spans="1:9" ht="12.75">
      <c r="A7" s="12">
        <v>6</v>
      </c>
      <c r="B7" s="12" t="s">
        <v>51</v>
      </c>
      <c r="C7" s="53">
        <v>10949.9</v>
      </c>
      <c r="D7" s="12">
        <v>0</v>
      </c>
      <c r="E7" s="43">
        <v>0</v>
      </c>
      <c r="F7" s="19"/>
      <c r="G7" s="12"/>
      <c r="H7" s="20"/>
      <c r="I7" s="24"/>
    </row>
    <row r="8" spans="1:9" ht="12.75">
      <c r="A8" s="12">
        <v>7</v>
      </c>
      <c r="B8" s="12" t="s">
        <v>52</v>
      </c>
      <c r="C8" s="53">
        <v>4183.5</v>
      </c>
      <c r="D8" s="12">
        <v>0</v>
      </c>
      <c r="E8" s="43">
        <v>0</v>
      </c>
      <c r="F8" s="19"/>
      <c r="G8" s="12"/>
      <c r="H8" s="20"/>
      <c r="I8" s="24"/>
    </row>
    <row r="9" spans="1:9" ht="12.75">
      <c r="A9" s="12">
        <v>8</v>
      </c>
      <c r="B9" s="12" t="s">
        <v>53</v>
      </c>
      <c r="C9" s="53">
        <v>7334.8</v>
      </c>
      <c r="D9" s="12">
        <v>0</v>
      </c>
      <c r="E9" s="43">
        <v>0</v>
      </c>
      <c r="F9" s="19"/>
      <c r="G9" s="12"/>
      <c r="H9" s="20"/>
      <c r="I9" s="24"/>
    </row>
    <row r="10" spans="1:9" ht="12.75">
      <c r="A10" s="12">
        <v>9</v>
      </c>
      <c r="B10" s="12" t="s">
        <v>54</v>
      </c>
      <c r="C10" s="53">
        <v>5445.19</v>
      </c>
      <c r="D10" s="12">
        <v>0</v>
      </c>
      <c r="E10" s="43">
        <v>0</v>
      </c>
      <c r="F10" s="19"/>
      <c r="G10" s="12"/>
      <c r="H10" s="20"/>
      <c r="I10" s="24"/>
    </row>
    <row r="11" spans="1:9" ht="12.75">
      <c r="A11" s="12">
        <v>10</v>
      </c>
      <c r="B11" s="12" t="s">
        <v>55</v>
      </c>
      <c r="C11" s="53">
        <v>10802.7</v>
      </c>
      <c r="D11" s="12">
        <v>0</v>
      </c>
      <c r="E11" s="43">
        <v>0</v>
      </c>
      <c r="F11" s="19"/>
      <c r="G11" s="12"/>
      <c r="H11" s="20"/>
      <c r="I11" s="24"/>
    </row>
    <row r="12" spans="1:9" ht="12.75">
      <c r="A12" s="12">
        <v>11</v>
      </c>
      <c r="B12" s="12" t="s">
        <v>56</v>
      </c>
      <c r="C12" s="53">
        <v>9239.51</v>
      </c>
      <c r="D12" s="12">
        <v>0</v>
      </c>
      <c r="E12" s="43">
        <v>0</v>
      </c>
      <c r="F12" s="19"/>
      <c r="G12" s="12"/>
      <c r="H12" s="20"/>
      <c r="I12" s="24"/>
    </row>
    <row r="13" spans="1:9" ht="12.75">
      <c r="A13" s="12">
        <v>12</v>
      </c>
      <c r="B13" s="12" t="s">
        <v>57</v>
      </c>
      <c r="C13" s="53">
        <v>9143.15</v>
      </c>
      <c r="D13" s="12">
        <v>0</v>
      </c>
      <c r="E13" s="43">
        <v>0</v>
      </c>
      <c r="F13" s="19"/>
      <c r="G13" s="12"/>
      <c r="H13" s="20"/>
      <c r="I13" s="24"/>
    </row>
    <row r="14" spans="1:9" ht="12.75">
      <c r="A14" s="12">
        <v>13</v>
      </c>
      <c r="B14" s="12" t="s">
        <v>58</v>
      </c>
      <c r="C14" s="53">
        <v>16479.7</v>
      </c>
      <c r="D14" s="12">
        <v>0</v>
      </c>
      <c r="E14" s="43">
        <v>0</v>
      </c>
      <c r="F14" s="12"/>
      <c r="G14" s="31"/>
      <c r="H14" s="20"/>
      <c r="I14" s="24"/>
    </row>
    <row r="15" spans="1:9" ht="12.75">
      <c r="A15" s="12">
        <v>14</v>
      </c>
      <c r="B15" s="12" t="s">
        <v>59</v>
      </c>
      <c r="C15" s="53">
        <v>5385.4</v>
      </c>
      <c r="D15" s="12">
        <v>0</v>
      </c>
      <c r="E15" s="43">
        <v>0</v>
      </c>
      <c r="F15" s="19"/>
      <c r="G15" s="12"/>
      <c r="H15" s="20"/>
      <c r="I15" s="24"/>
    </row>
    <row r="16" spans="1:9" ht="12.75">
      <c r="A16" s="12">
        <v>15</v>
      </c>
      <c r="B16" s="12" t="s">
        <v>60</v>
      </c>
      <c r="C16" s="53">
        <v>9294.9</v>
      </c>
      <c r="D16" s="12">
        <v>0</v>
      </c>
      <c r="E16" s="43">
        <v>0</v>
      </c>
      <c r="F16" s="19"/>
      <c r="G16" s="16"/>
      <c r="H16" s="20"/>
      <c r="I16" s="24"/>
    </row>
    <row r="17" spans="1:9" ht="12.75">
      <c r="A17" s="12">
        <v>16</v>
      </c>
      <c r="B17" s="12" t="s">
        <v>61</v>
      </c>
      <c r="C17" s="53">
        <v>5493.8</v>
      </c>
      <c r="D17" s="12">
        <v>0</v>
      </c>
      <c r="E17" s="43">
        <v>0</v>
      </c>
      <c r="F17" s="30"/>
      <c r="G17" s="32"/>
      <c r="H17" s="20"/>
      <c r="I17" s="24"/>
    </row>
    <row r="18" spans="1:9" ht="12.75">
      <c r="A18" s="12">
        <v>17</v>
      </c>
      <c r="B18" s="12" t="s">
        <v>62</v>
      </c>
      <c r="C18" s="53">
        <v>11296.7</v>
      </c>
      <c r="D18" s="12">
        <v>0</v>
      </c>
      <c r="E18" s="43">
        <v>0</v>
      </c>
      <c r="F18" s="30"/>
      <c r="G18" s="32"/>
      <c r="H18" s="20"/>
      <c r="I18" s="24"/>
    </row>
    <row r="19" spans="1:9" ht="12.75">
      <c r="A19" s="12">
        <v>18</v>
      </c>
      <c r="B19" s="12" t="s">
        <v>63</v>
      </c>
      <c r="C19" s="53">
        <v>9235.7</v>
      </c>
      <c r="D19" s="12">
        <v>0</v>
      </c>
      <c r="E19" s="43">
        <v>0</v>
      </c>
      <c r="F19" s="33"/>
      <c r="G19" s="34"/>
      <c r="H19" s="20"/>
      <c r="I19" s="35"/>
    </row>
    <row r="20" spans="1:9" ht="12.75">
      <c r="A20" s="12">
        <v>19</v>
      </c>
      <c r="B20" s="12" t="s">
        <v>64</v>
      </c>
      <c r="C20" s="53">
        <v>4408.2</v>
      </c>
      <c r="D20" s="12">
        <v>0</v>
      </c>
      <c r="E20" s="43">
        <v>0</v>
      </c>
      <c r="F20" s="14"/>
      <c r="G20" s="36"/>
      <c r="H20" s="21"/>
      <c r="I20" s="18"/>
    </row>
    <row r="21" spans="1:5" ht="12.75">
      <c r="A21" s="12">
        <v>20</v>
      </c>
      <c r="B21" s="12" t="s">
        <v>65</v>
      </c>
      <c r="C21" s="53">
        <v>4463.8</v>
      </c>
      <c r="D21" s="12">
        <v>0</v>
      </c>
      <c r="E21" s="43">
        <v>0</v>
      </c>
    </row>
    <row r="22" spans="1:5" ht="12.75">
      <c r="A22" s="12">
        <v>21</v>
      </c>
      <c r="B22" s="12" t="s">
        <v>66</v>
      </c>
      <c r="C22" s="53">
        <v>6168.9</v>
      </c>
      <c r="D22" s="12">
        <v>0</v>
      </c>
      <c r="E22" s="43">
        <v>0</v>
      </c>
    </row>
    <row r="23" spans="1:5" ht="12.75">
      <c r="A23" s="12">
        <v>22</v>
      </c>
      <c r="B23" s="12" t="s">
        <v>67</v>
      </c>
      <c r="C23" s="53">
        <v>8668</v>
      </c>
      <c r="D23" s="12">
        <v>0</v>
      </c>
      <c r="E23" s="43">
        <v>0</v>
      </c>
    </row>
    <row r="24" spans="1:5" ht="12.75">
      <c r="A24" s="12">
        <v>23</v>
      </c>
      <c r="B24" s="12" t="s">
        <v>68</v>
      </c>
      <c r="C24" s="53">
        <v>6305.84</v>
      </c>
      <c r="D24" s="12">
        <v>0</v>
      </c>
      <c r="E24" s="43">
        <v>0</v>
      </c>
    </row>
    <row r="25" spans="1:5" ht="12.75">
      <c r="A25" s="12">
        <v>24</v>
      </c>
      <c r="B25" s="12" t="s">
        <v>69</v>
      </c>
      <c r="C25" s="53">
        <v>6413.8</v>
      </c>
      <c r="D25" s="12">
        <v>0</v>
      </c>
      <c r="E25" s="43">
        <v>0</v>
      </c>
    </row>
    <row r="26" spans="1:5" ht="12.75">
      <c r="A26" s="12">
        <v>25</v>
      </c>
      <c r="B26" s="12" t="s">
        <v>70</v>
      </c>
      <c r="C26" s="53">
        <v>4233.9</v>
      </c>
      <c r="D26" s="12">
        <v>0</v>
      </c>
      <c r="E26" s="43">
        <v>0</v>
      </c>
    </row>
    <row r="27" spans="1:5" ht="12.75">
      <c r="A27" s="12">
        <v>26</v>
      </c>
      <c r="B27" s="12" t="s">
        <v>71</v>
      </c>
      <c r="C27" s="53">
        <v>6293.5</v>
      </c>
      <c r="D27" s="12">
        <v>0</v>
      </c>
      <c r="E27" s="43">
        <v>0</v>
      </c>
    </row>
    <row r="28" spans="1:5" ht="12.75">
      <c r="A28" s="12">
        <v>27</v>
      </c>
      <c r="B28" s="12" t="s">
        <v>72</v>
      </c>
      <c r="C28" s="53">
        <v>3636.5</v>
      </c>
      <c r="D28" s="12">
        <v>0</v>
      </c>
      <c r="E28" s="43">
        <v>0</v>
      </c>
    </row>
    <row r="29" spans="1:5" ht="12.75">
      <c r="A29" s="12">
        <v>28</v>
      </c>
      <c r="B29" s="12" t="s">
        <v>73</v>
      </c>
      <c r="C29" s="53">
        <v>5513.4</v>
      </c>
      <c r="D29" s="12">
        <v>0</v>
      </c>
      <c r="E29" s="43">
        <v>0</v>
      </c>
    </row>
    <row r="30" spans="1:5" ht="12.75">
      <c r="A30" s="12">
        <v>29</v>
      </c>
      <c r="B30" s="12" t="s">
        <v>74</v>
      </c>
      <c r="C30" s="53">
        <v>6302</v>
      </c>
      <c r="D30" s="12">
        <v>0</v>
      </c>
      <c r="E30" s="43">
        <v>0</v>
      </c>
    </row>
    <row r="31" spans="1:5" ht="12.75">
      <c r="A31" s="12">
        <v>30</v>
      </c>
      <c r="B31" s="12" t="s">
        <v>75</v>
      </c>
      <c r="C31" s="53">
        <v>4220.18</v>
      </c>
      <c r="D31" s="12">
        <v>0</v>
      </c>
      <c r="E31" s="43">
        <v>0</v>
      </c>
    </row>
    <row r="32" spans="1:5" ht="12.75">
      <c r="A32" s="12">
        <v>31</v>
      </c>
      <c r="B32" s="12" t="s">
        <v>45</v>
      </c>
      <c r="C32" s="53">
        <v>6255.95</v>
      </c>
      <c r="D32" s="12">
        <v>0</v>
      </c>
      <c r="E32" s="43">
        <v>0</v>
      </c>
    </row>
    <row r="33" spans="1:5" ht="12.75">
      <c r="A33" s="12"/>
      <c r="B33" s="15" t="s">
        <v>30</v>
      </c>
      <c r="C33" s="54">
        <f>SUM(C2:C32)</f>
        <v>216565.35999999996</v>
      </c>
      <c r="D33" s="14">
        <f>SUM(D2:D32)</f>
        <v>0</v>
      </c>
      <c r="E33" s="44">
        <f>SUM(E2:E32)</f>
        <v>0</v>
      </c>
    </row>
    <row r="34" spans="5:9" ht="25.5">
      <c r="E34" s="12" t="s">
        <v>9</v>
      </c>
      <c r="F34" s="14" t="s">
        <v>43</v>
      </c>
      <c r="G34" s="13" t="s">
        <v>87</v>
      </c>
      <c r="H34" s="13" t="s">
        <v>88</v>
      </c>
      <c r="I34" s="18" t="s">
        <v>89</v>
      </c>
    </row>
    <row r="35" spans="5:9" ht="12.75">
      <c r="E35" s="22">
        <v>1</v>
      </c>
      <c r="F35" s="40" t="s">
        <v>13</v>
      </c>
      <c r="G35" s="56">
        <v>2094618.82</v>
      </c>
      <c r="H35" s="20">
        <f aca="true" t="shared" si="0" ref="H35:H50">G35/I35</f>
        <v>9.67200988155981</v>
      </c>
      <c r="I35" s="24">
        <v>216565</v>
      </c>
    </row>
    <row r="36" spans="5:9" ht="25.5">
      <c r="E36" s="22">
        <v>2</v>
      </c>
      <c r="F36" s="41" t="s">
        <v>103</v>
      </c>
      <c r="G36" s="56">
        <v>1439660</v>
      </c>
      <c r="H36" s="20">
        <f t="shared" si="0"/>
        <v>6.64770392260984</v>
      </c>
      <c r="I36" s="24">
        <v>216565</v>
      </c>
    </row>
    <row r="37" spans="5:9" ht="12.75">
      <c r="E37" s="22">
        <v>3</v>
      </c>
      <c r="F37" s="40" t="s">
        <v>94</v>
      </c>
      <c r="G37" s="56">
        <v>204315</v>
      </c>
      <c r="H37" s="20">
        <f t="shared" si="0"/>
        <v>0.9434349964213977</v>
      </c>
      <c r="I37" s="24">
        <v>216565</v>
      </c>
    </row>
    <row r="38" spans="5:9" ht="12.75">
      <c r="E38" s="22">
        <v>4</v>
      </c>
      <c r="F38" s="40" t="s">
        <v>16</v>
      </c>
      <c r="G38" s="56">
        <v>1321138.68</v>
      </c>
      <c r="H38" s="20">
        <f t="shared" si="0"/>
        <v>6.10042564587999</v>
      </c>
      <c r="I38" s="24">
        <v>216565</v>
      </c>
    </row>
    <row r="39" spans="5:9" ht="12.75">
      <c r="E39" s="22">
        <v>5</v>
      </c>
      <c r="F39" s="40" t="s">
        <v>96</v>
      </c>
      <c r="G39" s="56">
        <v>237192</v>
      </c>
      <c r="H39" s="20">
        <f t="shared" si="0"/>
        <v>1.0952462309237412</v>
      </c>
      <c r="I39" s="24">
        <v>216565</v>
      </c>
    </row>
    <row r="40" spans="5:9" ht="12.75">
      <c r="E40" s="22">
        <v>6</v>
      </c>
      <c r="F40" s="40" t="s">
        <v>92</v>
      </c>
      <c r="G40" s="56">
        <v>1831636</v>
      </c>
      <c r="H40" s="20">
        <f t="shared" si="0"/>
        <v>8.457673215893612</v>
      </c>
      <c r="I40" s="24">
        <v>216565</v>
      </c>
    </row>
    <row r="41" spans="5:9" ht="12.75">
      <c r="E41" s="22">
        <v>7</v>
      </c>
      <c r="F41" s="40" t="s">
        <v>95</v>
      </c>
      <c r="G41" s="56">
        <f>239300+47860</f>
        <v>287160</v>
      </c>
      <c r="H41" s="20">
        <f t="shared" si="0"/>
        <v>1.325976034908688</v>
      </c>
      <c r="I41" s="24">
        <v>216565</v>
      </c>
    </row>
    <row r="42" spans="5:9" ht="12.75">
      <c r="E42" s="22">
        <v>8</v>
      </c>
      <c r="F42" s="40" t="s">
        <v>24</v>
      </c>
      <c r="G42" s="56">
        <v>2854702.03</v>
      </c>
      <c r="H42" s="20">
        <f t="shared" si="0"/>
        <v>13.181733105534134</v>
      </c>
      <c r="I42" s="24">
        <v>216565</v>
      </c>
    </row>
    <row r="43" spans="5:9" ht="25.5">
      <c r="E43" s="22">
        <v>9</v>
      </c>
      <c r="F43" s="11" t="s">
        <v>104</v>
      </c>
      <c r="G43" s="57">
        <v>6820320.02</v>
      </c>
      <c r="H43" s="20">
        <f t="shared" si="0"/>
        <v>31.493177660286747</v>
      </c>
      <c r="I43" s="24">
        <v>216565</v>
      </c>
    </row>
    <row r="44" spans="5:9" ht="12.75">
      <c r="E44" s="22">
        <v>10</v>
      </c>
      <c r="F44" s="40" t="s">
        <v>105</v>
      </c>
      <c r="G44" s="56">
        <f>45500+409952+678166.91</f>
        <v>1133618.9100000001</v>
      </c>
      <c r="H44" s="20">
        <f t="shared" si="0"/>
        <v>5.234543485789486</v>
      </c>
      <c r="I44" s="24">
        <v>216565</v>
      </c>
    </row>
    <row r="45" spans="5:9" ht="12.75">
      <c r="E45" s="22">
        <v>11</v>
      </c>
      <c r="F45" s="40" t="s">
        <v>93</v>
      </c>
      <c r="G45" s="56">
        <v>219083</v>
      </c>
      <c r="H45" s="20">
        <f t="shared" si="0"/>
        <v>1.0116269942049732</v>
      </c>
      <c r="I45" s="24">
        <v>216565</v>
      </c>
    </row>
    <row r="46" spans="5:9" ht="12.75">
      <c r="E46" s="22">
        <v>12</v>
      </c>
      <c r="F46" s="40" t="s">
        <v>107</v>
      </c>
      <c r="G46" s="56">
        <v>415226</v>
      </c>
      <c r="H46" s="20">
        <f t="shared" si="0"/>
        <v>1.9173273613003023</v>
      </c>
      <c r="I46" s="24">
        <v>216565</v>
      </c>
    </row>
    <row r="47" spans="5:9" ht="12.75">
      <c r="E47" s="22">
        <v>13</v>
      </c>
      <c r="F47" s="40" t="s">
        <v>26</v>
      </c>
      <c r="G47" s="56">
        <v>14183100.39</v>
      </c>
      <c r="H47" s="20">
        <f t="shared" si="0"/>
        <v>65.49119382171635</v>
      </c>
      <c r="I47" s="24">
        <v>216565</v>
      </c>
    </row>
    <row r="48" spans="5:9" ht="12.75">
      <c r="E48" s="22">
        <v>14</v>
      </c>
      <c r="F48" s="40" t="s">
        <v>90</v>
      </c>
      <c r="G48" s="56">
        <v>2981490.26</v>
      </c>
      <c r="H48" s="20">
        <f t="shared" si="0"/>
        <v>13.767184263385126</v>
      </c>
      <c r="I48" s="24">
        <v>216565</v>
      </c>
    </row>
    <row r="49" spans="5:9" ht="12.75">
      <c r="E49" s="22">
        <v>15</v>
      </c>
      <c r="F49" s="40" t="s">
        <v>91</v>
      </c>
      <c r="G49" s="56">
        <v>557076</v>
      </c>
      <c r="H49" s="20">
        <f t="shared" si="0"/>
        <v>2.572327014983954</v>
      </c>
      <c r="I49" s="24">
        <v>216565</v>
      </c>
    </row>
    <row r="50" spans="5:9" ht="12.75">
      <c r="E50" s="22">
        <v>16</v>
      </c>
      <c r="F50" s="41" t="s">
        <v>131</v>
      </c>
      <c r="G50" s="58">
        <v>369228</v>
      </c>
      <c r="H50" s="20">
        <f t="shared" si="0"/>
        <v>1.7049292360261354</v>
      </c>
      <c r="I50" s="24">
        <v>216565</v>
      </c>
    </row>
    <row r="52" spans="6:9" ht="12.75">
      <c r="F52" s="14" t="s">
        <v>44</v>
      </c>
      <c r="G52" s="36">
        <f>SUM(G35:G51)</f>
        <v>36949565.11</v>
      </c>
      <c r="H52" s="21">
        <f>SUM(H34:H51)</f>
        <v>170.6165128714243</v>
      </c>
      <c r="I52" s="18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K45"/>
  <sheetViews>
    <sheetView zoomScalePageLayoutView="0" workbookViewId="0" topLeftCell="L1">
      <selection activeCell="L1" sqref="L1"/>
    </sheetView>
  </sheetViews>
  <sheetFormatPr defaultColWidth="9.00390625" defaultRowHeight="12.75"/>
  <cols>
    <col min="1" max="1" width="4.25390625" style="0" customWidth="1"/>
    <col min="2" max="2" width="15.375" style="0" customWidth="1"/>
    <col min="3" max="3" width="11.125" style="0" customWidth="1"/>
    <col min="4" max="4" width="12.625" style="0" customWidth="1"/>
    <col min="8" max="8" width="17.25390625" style="0" customWidth="1"/>
    <col min="9" max="9" width="10.00390625" style="0" customWidth="1"/>
  </cols>
  <sheetData>
    <row r="1" spans="6:10" ht="40.5" customHeight="1">
      <c r="F1" s="12" t="s">
        <v>9</v>
      </c>
      <c r="G1" s="14" t="s">
        <v>43</v>
      </c>
      <c r="H1" s="13" t="s">
        <v>87</v>
      </c>
      <c r="I1" s="13" t="s">
        <v>88</v>
      </c>
      <c r="J1" s="18" t="s">
        <v>89</v>
      </c>
    </row>
    <row r="2" spans="1:10" ht="12.75">
      <c r="A2" s="12"/>
      <c r="B2" s="12"/>
      <c r="C2" s="12"/>
      <c r="F2" s="22">
        <v>1</v>
      </c>
      <c r="G2" s="19" t="s">
        <v>106</v>
      </c>
      <c r="H2" s="12">
        <f>247680</f>
        <v>247680</v>
      </c>
      <c r="I2" s="20">
        <f>H2/J2</f>
        <v>4.48820053384362</v>
      </c>
      <c r="J2" s="24">
        <v>55184.7</v>
      </c>
    </row>
    <row r="3" spans="1:3" ht="12.75">
      <c r="A3" s="12"/>
      <c r="B3" s="12"/>
      <c r="C3" s="12"/>
    </row>
    <row r="4" spans="1:3" ht="12.75">
      <c r="A4" s="12"/>
      <c r="B4" s="12"/>
      <c r="C4" s="12"/>
    </row>
    <row r="5" spans="1:3" ht="12.75">
      <c r="A5" s="12"/>
      <c r="B5" s="12"/>
      <c r="C5" s="12"/>
    </row>
    <row r="6" spans="1:5" ht="12.75">
      <c r="A6" s="12"/>
      <c r="B6" s="12" t="s">
        <v>67</v>
      </c>
      <c r="C6" s="12">
        <v>8668</v>
      </c>
      <c r="D6" s="51">
        <f>C6*$J$11</f>
        <v>184322.67340540036</v>
      </c>
      <c r="E6" s="51">
        <f>C6*$J$12</f>
        <v>37233.17516027891</v>
      </c>
    </row>
    <row r="7" spans="1:5" ht="12.75">
      <c r="A7" s="12"/>
      <c r="B7" s="12" t="s">
        <v>69</v>
      </c>
      <c r="C7" s="12">
        <v>6413.8</v>
      </c>
      <c r="D7" s="51">
        <f>C7*$J$11</f>
        <v>136387.72066077028</v>
      </c>
      <c r="E7" s="51">
        <f>C7*$J$12</f>
        <v>27550.315971734755</v>
      </c>
    </row>
    <row r="8" spans="1:5" ht="12.75">
      <c r="A8" s="12"/>
      <c r="B8" s="12" t="s">
        <v>71</v>
      </c>
      <c r="C8" s="12">
        <v>6286.8</v>
      </c>
      <c r="D8" s="51">
        <f>C8*$J$11</f>
        <v>133687.1000421171</v>
      </c>
      <c r="E8" s="51">
        <f>C8*$J$12</f>
        <v>27004.790678085075</v>
      </c>
    </row>
    <row r="9" ht="12.75">
      <c r="C9" s="37">
        <f>SUM(C6:C8)</f>
        <v>21368.6</v>
      </c>
    </row>
    <row r="10" spans="7:11" ht="25.5">
      <c r="G10" s="12" t="s">
        <v>9</v>
      </c>
      <c r="H10" s="14" t="s">
        <v>43</v>
      </c>
      <c r="I10" s="13" t="s">
        <v>87</v>
      </c>
      <c r="J10" s="13" t="s">
        <v>88</v>
      </c>
      <c r="K10" s="18" t="s">
        <v>89</v>
      </c>
    </row>
    <row r="11" spans="7:11" ht="12.75">
      <c r="G11" s="22">
        <v>1</v>
      </c>
      <c r="H11" s="19" t="s">
        <v>121</v>
      </c>
      <c r="I11" s="12">
        <v>454406</v>
      </c>
      <c r="J11" s="20">
        <f>I11/K11</f>
        <v>21.264729280733775</v>
      </c>
      <c r="K11" s="24">
        <v>21369</v>
      </c>
    </row>
    <row r="12" spans="7:11" ht="12.75">
      <c r="G12" s="22"/>
      <c r="H12" s="19" t="s">
        <v>122</v>
      </c>
      <c r="I12" s="12">
        <v>91790</v>
      </c>
      <c r="J12" s="20">
        <f>I12/K12</f>
        <v>4.295474753147082</v>
      </c>
      <c r="K12" s="24">
        <v>21369</v>
      </c>
    </row>
    <row r="13" spans="1:3" ht="38.25">
      <c r="A13" s="11" t="s">
        <v>9</v>
      </c>
      <c r="B13" s="13" t="s">
        <v>41</v>
      </c>
      <c r="C13" s="13" t="s">
        <v>42</v>
      </c>
    </row>
    <row r="14" spans="1:5" ht="12.75">
      <c r="A14" s="12">
        <v>1</v>
      </c>
      <c r="B14" s="12" t="s">
        <v>46</v>
      </c>
      <c r="C14" s="12">
        <v>3696.6</v>
      </c>
      <c r="D14" s="23">
        <f>C14*13.55*12</f>
        <v>601067.16</v>
      </c>
      <c r="E14" s="23">
        <f>C14*1.32*12</f>
        <v>58554.144</v>
      </c>
    </row>
    <row r="15" spans="1:5" ht="12.75">
      <c r="A15" s="12">
        <v>2</v>
      </c>
      <c r="B15" s="12" t="s">
        <v>47</v>
      </c>
      <c r="C15" s="12">
        <v>7320.08</v>
      </c>
      <c r="D15" s="23">
        <f aca="true" t="shared" si="0" ref="D15:D44">C15*13.55*12</f>
        <v>1190245.008</v>
      </c>
      <c r="E15" s="23">
        <f aca="true" t="shared" si="1" ref="E15:E44">C15*1.32*12</f>
        <v>115950.0672</v>
      </c>
    </row>
    <row r="16" spans="1:5" ht="12.75">
      <c r="A16" s="12">
        <v>3</v>
      </c>
      <c r="B16" s="12" t="s">
        <v>48</v>
      </c>
      <c r="C16" s="12">
        <v>3698.3</v>
      </c>
      <c r="D16" s="23">
        <f t="shared" si="0"/>
        <v>601343.5800000001</v>
      </c>
      <c r="E16" s="23">
        <f t="shared" si="1"/>
        <v>58581.072</v>
      </c>
    </row>
    <row r="17" spans="1:5" ht="12.75">
      <c r="A17" s="12">
        <v>4</v>
      </c>
      <c r="B17" s="12" t="s">
        <v>49</v>
      </c>
      <c r="C17" s="12">
        <v>3720</v>
      </c>
      <c r="D17" s="23">
        <f t="shared" si="0"/>
        <v>604872</v>
      </c>
      <c r="E17" s="23">
        <f t="shared" si="1"/>
        <v>58924.8</v>
      </c>
    </row>
    <row r="18" spans="1:5" ht="12.75">
      <c r="A18" s="12">
        <v>5</v>
      </c>
      <c r="B18" s="12" t="s">
        <v>50</v>
      </c>
      <c r="C18" s="12">
        <v>10959.66</v>
      </c>
      <c r="D18" s="23">
        <f t="shared" si="0"/>
        <v>1782040.716</v>
      </c>
      <c r="E18" s="23">
        <f t="shared" si="1"/>
        <v>173601.01440000001</v>
      </c>
    </row>
    <row r="19" spans="1:5" ht="12.75">
      <c r="A19" s="12">
        <v>6</v>
      </c>
      <c r="B19" s="12" t="s">
        <v>51</v>
      </c>
      <c r="C19" s="12">
        <v>10949.9</v>
      </c>
      <c r="D19" s="23">
        <f t="shared" si="0"/>
        <v>1780453.7399999998</v>
      </c>
      <c r="E19" s="23">
        <f t="shared" si="1"/>
        <v>173446.416</v>
      </c>
    </row>
    <row r="20" spans="1:5" ht="12.75">
      <c r="A20" s="12">
        <v>7</v>
      </c>
      <c r="B20" s="12" t="s">
        <v>52</v>
      </c>
      <c r="C20" s="12">
        <v>4183.5</v>
      </c>
      <c r="D20" s="23">
        <f t="shared" si="0"/>
        <v>680237.1000000001</v>
      </c>
      <c r="E20" s="23">
        <f t="shared" si="1"/>
        <v>66266.64</v>
      </c>
    </row>
    <row r="21" spans="1:5" ht="12.75">
      <c r="A21" s="12">
        <v>8</v>
      </c>
      <c r="B21" s="12" t="s">
        <v>53</v>
      </c>
      <c r="C21" s="12">
        <v>7334.8</v>
      </c>
      <c r="D21" s="23">
        <f t="shared" si="0"/>
        <v>1192638.48</v>
      </c>
      <c r="E21" s="23">
        <f t="shared" si="1"/>
        <v>116183.23200000002</v>
      </c>
    </row>
    <row r="22" spans="1:5" ht="12.75">
      <c r="A22" s="12">
        <v>9</v>
      </c>
      <c r="B22" s="12" t="s">
        <v>54</v>
      </c>
      <c r="C22" s="12">
        <v>5445.19</v>
      </c>
      <c r="D22" s="23">
        <f t="shared" si="0"/>
        <v>885387.8940000001</v>
      </c>
      <c r="E22" s="23">
        <f t="shared" si="1"/>
        <v>86251.8096</v>
      </c>
    </row>
    <row r="23" spans="1:5" ht="12.75">
      <c r="A23" s="12">
        <v>10</v>
      </c>
      <c r="B23" s="12" t="s">
        <v>55</v>
      </c>
      <c r="C23" s="12">
        <v>10802.7</v>
      </c>
      <c r="D23" s="23">
        <f t="shared" si="0"/>
        <v>1756519.0200000003</v>
      </c>
      <c r="E23" s="23">
        <f t="shared" si="1"/>
        <v>171114.76800000004</v>
      </c>
    </row>
    <row r="24" spans="1:5" ht="12.75">
      <c r="A24" s="12">
        <v>11</v>
      </c>
      <c r="B24" s="12" t="s">
        <v>56</v>
      </c>
      <c r="C24" s="12">
        <v>9239.51</v>
      </c>
      <c r="D24" s="23">
        <f t="shared" si="0"/>
        <v>1502344.3260000001</v>
      </c>
      <c r="E24" s="23">
        <f t="shared" si="1"/>
        <v>146353.8384</v>
      </c>
    </row>
    <row r="25" spans="1:5" ht="12.75">
      <c r="A25" s="12">
        <v>12</v>
      </c>
      <c r="B25" s="12" t="s">
        <v>57</v>
      </c>
      <c r="C25" s="12">
        <v>9143.15</v>
      </c>
      <c r="D25" s="23">
        <f t="shared" si="0"/>
        <v>1486676.19</v>
      </c>
      <c r="E25" s="23">
        <f t="shared" si="1"/>
        <v>144827.496</v>
      </c>
    </row>
    <row r="26" spans="1:5" ht="12.75">
      <c r="A26" s="12">
        <v>13</v>
      </c>
      <c r="B26" s="12" t="s">
        <v>58</v>
      </c>
      <c r="C26" s="12">
        <v>16479.7</v>
      </c>
      <c r="D26" s="23">
        <f t="shared" si="0"/>
        <v>2679599.22</v>
      </c>
      <c r="E26" s="23">
        <f t="shared" si="1"/>
        <v>261038.44800000003</v>
      </c>
    </row>
    <row r="27" spans="1:5" ht="12.75">
      <c r="A27" s="12">
        <v>14</v>
      </c>
      <c r="B27" s="12" t="s">
        <v>59</v>
      </c>
      <c r="C27" s="12">
        <v>5385.4</v>
      </c>
      <c r="D27" s="23">
        <f t="shared" si="0"/>
        <v>875666.04</v>
      </c>
      <c r="E27" s="23">
        <f t="shared" si="1"/>
        <v>85304.736</v>
      </c>
    </row>
    <row r="28" spans="1:5" ht="12.75">
      <c r="A28" s="12">
        <v>15</v>
      </c>
      <c r="B28" s="12" t="s">
        <v>60</v>
      </c>
      <c r="C28" s="12">
        <v>9294.9</v>
      </c>
      <c r="D28" s="23">
        <f t="shared" si="0"/>
        <v>1511350.74</v>
      </c>
      <c r="E28" s="23">
        <f t="shared" si="1"/>
        <v>147231.21600000001</v>
      </c>
    </row>
    <row r="29" spans="1:5" ht="12.75">
      <c r="A29" s="12">
        <v>16</v>
      </c>
      <c r="B29" s="12" t="s">
        <v>61</v>
      </c>
      <c r="C29" s="12">
        <v>5493.8</v>
      </c>
      <c r="D29" s="23">
        <f t="shared" si="0"/>
        <v>893291.8800000001</v>
      </c>
      <c r="E29" s="23">
        <f t="shared" si="1"/>
        <v>87021.79200000002</v>
      </c>
    </row>
    <row r="30" spans="1:5" ht="12.75">
      <c r="A30" s="12">
        <v>17</v>
      </c>
      <c r="B30" s="12" t="s">
        <v>62</v>
      </c>
      <c r="C30" s="12">
        <v>11294.9</v>
      </c>
      <c r="D30" s="23">
        <f t="shared" si="0"/>
        <v>1836550.7399999998</v>
      </c>
      <c r="E30" s="23">
        <f t="shared" si="1"/>
        <v>178911.21600000001</v>
      </c>
    </row>
    <row r="31" spans="1:5" ht="12.75">
      <c r="A31" s="12">
        <v>18</v>
      </c>
      <c r="B31" s="12" t="s">
        <v>63</v>
      </c>
      <c r="C31" s="12">
        <v>9235.7</v>
      </c>
      <c r="D31" s="23">
        <f t="shared" si="0"/>
        <v>1501724.8200000003</v>
      </c>
      <c r="E31" s="23">
        <f t="shared" si="1"/>
        <v>146293.488</v>
      </c>
    </row>
    <row r="32" spans="1:5" ht="12.75">
      <c r="A32" s="12">
        <v>19</v>
      </c>
      <c r="B32" s="12" t="s">
        <v>64</v>
      </c>
      <c r="C32" s="12">
        <v>4408.2</v>
      </c>
      <c r="D32" s="23">
        <f t="shared" si="0"/>
        <v>716773.3200000001</v>
      </c>
      <c r="E32" s="23">
        <f t="shared" si="1"/>
        <v>69825.88799999999</v>
      </c>
    </row>
    <row r="33" spans="1:5" ht="12.75">
      <c r="A33" s="12">
        <v>20</v>
      </c>
      <c r="B33" s="12" t="s">
        <v>65</v>
      </c>
      <c r="C33" s="12">
        <v>4463.8</v>
      </c>
      <c r="D33" s="23">
        <f t="shared" si="0"/>
        <v>725813.8800000001</v>
      </c>
      <c r="E33" s="23">
        <f t="shared" si="1"/>
        <v>70706.592</v>
      </c>
    </row>
    <row r="34" spans="1:5" ht="12.75">
      <c r="A34" s="12">
        <v>21</v>
      </c>
      <c r="B34" s="12" t="s">
        <v>66</v>
      </c>
      <c r="C34" s="12">
        <v>6168.9</v>
      </c>
      <c r="D34" s="23">
        <f t="shared" si="0"/>
        <v>1003063.14</v>
      </c>
      <c r="E34" s="23">
        <f t="shared" si="1"/>
        <v>97715.376</v>
      </c>
    </row>
    <row r="35" spans="1:5" ht="12.75">
      <c r="A35" s="12">
        <v>22</v>
      </c>
      <c r="B35" s="12" t="s">
        <v>67</v>
      </c>
      <c r="C35" s="12">
        <v>8668</v>
      </c>
      <c r="D35" s="23">
        <f>C35*15.8*12</f>
        <v>1643452.7999999998</v>
      </c>
      <c r="E35" s="23">
        <f>C35*1.62*12</f>
        <v>168505.92</v>
      </c>
    </row>
    <row r="36" spans="1:5" ht="12.75">
      <c r="A36" s="12">
        <v>23</v>
      </c>
      <c r="B36" s="12" t="s">
        <v>68</v>
      </c>
      <c r="C36" s="12">
        <v>6305.84</v>
      </c>
      <c r="D36" s="23">
        <f t="shared" si="0"/>
        <v>1025329.5840000001</v>
      </c>
      <c r="E36" s="23">
        <f t="shared" si="1"/>
        <v>99884.5056</v>
      </c>
    </row>
    <row r="37" spans="1:5" ht="12.75">
      <c r="A37" s="12">
        <v>24</v>
      </c>
      <c r="B37" s="12" t="s">
        <v>69</v>
      </c>
      <c r="C37" s="12">
        <v>6413.8</v>
      </c>
      <c r="D37" s="23">
        <f>C37*15.8*12</f>
        <v>1216056.48</v>
      </c>
      <c r="E37" s="23">
        <f>C37*1.62*12</f>
        <v>124684.27200000003</v>
      </c>
    </row>
    <row r="38" spans="1:5" ht="12.75">
      <c r="A38" s="12">
        <v>25</v>
      </c>
      <c r="B38" s="12" t="s">
        <v>70</v>
      </c>
      <c r="C38" s="12">
        <v>4233.9</v>
      </c>
      <c r="D38" s="23">
        <f t="shared" si="0"/>
        <v>688432.14</v>
      </c>
      <c r="E38" s="23">
        <f t="shared" si="1"/>
        <v>67064.976</v>
      </c>
    </row>
    <row r="39" spans="1:5" ht="12.75">
      <c r="A39" s="12">
        <v>26</v>
      </c>
      <c r="B39" s="12" t="s">
        <v>71</v>
      </c>
      <c r="C39" s="12">
        <v>6286.8</v>
      </c>
      <c r="D39" s="23">
        <f>C39*15.8*12</f>
        <v>1191977.28</v>
      </c>
      <c r="E39" s="23">
        <f>C39*1.62*12</f>
        <v>122215.39200000002</v>
      </c>
    </row>
    <row r="40" spans="1:5" ht="12.75">
      <c r="A40" s="12">
        <v>27</v>
      </c>
      <c r="B40" s="12" t="s">
        <v>72</v>
      </c>
      <c r="C40" s="12">
        <v>3636.5</v>
      </c>
      <c r="D40" s="23">
        <f t="shared" si="0"/>
        <v>591294.9</v>
      </c>
      <c r="E40" s="23">
        <f t="shared" si="1"/>
        <v>57602.16</v>
      </c>
    </row>
    <row r="41" spans="1:5" ht="12.75">
      <c r="A41" s="12">
        <v>28</v>
      </c>
      <c r="B41" s="12" t="s">
        <v>73</v>
      </c>
      <c r="C41" s="12">
        <v>5513.4</v>
      </c>
      <c r="D41" s="23">
        <f t="shared" si="0"/>
        <v>896478.8399999999</v>
      </c>
      <c r="E41" s="23">
        <f t="shared" si="1"/>
        <v>87332.256</v>
      </c>
    </row>
    <row r="42" spans="1:5" ht="12.75">
      <c r="A42" s="12">
        <v>29</v>
      </c>
      <c r="B42" s="12" t="s">
        <v>74</v>
      </c>
      <c r="C42" s="12">
        <v>6302</v>
      </c>
      <c r="D42" s="23">
        <f t="shared" si="0"/>
        <v>1024705.2000000001</v>
      </c>
      <c r="E42" s="23">
        <f t="shared" si="1"/>
        <v>99823.68000000002</v>
      </c>
    </row>
    <row r="43" spans="1:5" ht="12.75">
      <c r="A43" s="12">
        <v>30</v>
      </c>
      <c r="B43" s="12" t="s">
        <v>75</v>
      </c>
      <c r="C43" s="12">
        <v>4220.18</v>
      </c>
      <c r="D43" s="23">
        <f t="shared" si="0"/>
        <v>686201.268</v>
      </c>
      <c r="E43" s="23">
        <f t="shared" si="1"/>
        <v>66847.65120000001</v>
      </c>
    </row>
    <row r="44" spans="1:5" ht="12.75">
      <c r="A44" s="12">
        <v>31</v>
      </c>
      <c r="B44" s="12" t="s">
        <v>45</v>
      </c>
      <c r="C44" s="12">
        <v>6255.95</v>
      </c>
      <c r="D44" s="23">
        <f t="shared" si="0"/>
        <v>1017217.47</v>
      </c>
      <c r="E44" s="23">
        <f t="shared" si="1"/>
        <v>99094.24799999999</v>
      </c>
    </row>
    <row r="45" spans="1:5" ht="12.75">
      <c r="A45" s="12"/>
      <c r="B45" s="15" t="s">
        <v>30</v>
      </c>
      <c r="C45" s="14">
        <f>SUM(C14:C44)</f>
        <v>216555.05999999997</v>
      </c>
      <c r="D45" s="12"/>
      <c r="E45" s="12"/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7"/>
  <sheetViews>
    <sheetView tabSelected="1" view="pageBreakPreview" zoomScaleSheetLayoutView="100" zoomScalePageLayoutView="0" workbookViewId="0" topLeftCell="A1">
      <selection activeCell="L1" sqref="L1"/>
    </sheetView>
  </sheetViews>
  <sheetFormatPr defaultColWidth="9.00390625" defaultRowHeight="12.75"/>
  <cols>
    <col min="10" max="10" width="2.875" style="0" customWidth="1"/>
    <col min="11" max="11" width="0.74609375" style="0" customWidth="1"/>
    <col min="12" max="12" width="11.00390625" style="0" customWidth="1"/>
  </cols>
  <sheetData>
    <row r="1" spans="1:12" ht="15.75">
      <c r="A1" s="4"/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4"/>
    </row>
    <row r="2" spans="1:12" ht="15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4"/>
    </row>
    <row r="3" spans="1:12" ht="15.75">
      <c r="A3" s="66" t="s">
        <v>123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4"/>
    </row>
    <row r="4" spans="1:12" ht="12.75" customHeight="1">
      <c r="A4" s="17"/>
      <c r="B4" s="17"/>
      <c r="C4" s="17"/>
      <c r="D4" s="17"/>
      <c r="E4" s="68" t="s">
        <v>81</v>
      </c>
      <c r="F4" s="68"/>
      <c r="G4" s="68"/>
      <c r="H4" s="68"/>
      <c r="I4" s="68"/>
      <c r="J4" s="68"/>
      <c r="K4" s="68"/>
      <c r="L4" s="4"/>
    </row>
    <row r="5" spans="1:12" ht="12.75" customHeight="1">
      <c r="A5" s="17"/>
      <c r="B5" s="17"/>
      <c r="C5" s="17"/>
      <c r="D5" s="17"/>
      <c r="E5" s="68" t="s">
        <v>6</v>
      </c>
      <c r="F5" s="68"/>
      <c r="G5" s="68"/>
      <c r="H5" s="68"/>
      <c r="I5" s="68"/>
      <c r="J5" s="68"/>
      <c r="K5" s="68"/>
      <c r="L5" s="4"/>
    </row>
    <row r="6" spans="1:12" ht="12.75" customHeight="1">
      <c r="A6" s="17"/>
      <c r="B6" s="17"/>
      <c r="C6" s="17"/>
      <c r="D6" s="17"/>
      <c r="E6" s="68" t="s">
        <v>117</v>
      </c>
      <c r="F6" s="68"/>
      <c r="G6" s="68"/>
      <c r="H6" s="68"/>
      <c r="I6" s="68"/>
      <c r="J6" s="68"/>
      <c r="K6" s="68"/>
      <c r="L6" s="4"/>
    </row>
    <row r="7" spans="1:12" ht="12.75" customHeight="1">
      <c r="A7" s="17"/>
      <c r="B7" s="17"/>
      <c r="C7" s="17"/>
      <c r="D7" s="17"/>
      <c r="E7" s="68" t="s">
        <v>7</v>
      </c>
      <c r="F7" s="68"/>
      <c r="G7" s="68"/>
      <c r="H7" s="68"/>
      <c r="I7" s="68"/>
      <c r="J7" s="68"/>
      <c r="K7" s="68"/>
      <c r="L7" s="4"/>
    </row>
    <row r="8" spans="1:12" ht="12.75" customHeight="1">
      <c r="A8" s="17"/>
      <c r="B8" s="17"/>
      <c r="C8" s="17"/>
      <c r="D8" s="17"/>
      <c r="E8" s="68" t="s">
        <v>8</v>
      </c>
      <c r="F8" s="68"/>
      <c r="G8" s="68"/>
      <c r="H8" s="68"/>
      <c r="I8" s="68"/>
      <c r="J8" s="68"/>
      <c r="K8" s="68"/>
      <c r="L8" s="4"/>
    </row>
    <row r="9" spans="1:12" ht="12.75" customHeight="1">
      <c r="A9" s="17"/>
      <c r="B9" s="17"/>
      <c r="C9" s="17"/>
      <c r="D9" s="17"/>
      <c r="E9" s="68" t="s">
        <v>78</v>
      </c>
      <c r="F9" s="68"/>
      <c r="G9" s="68"/>
      <c r="H9" s="68"/>
      <c r="I9" s="68"/>
      <c r="J9" s="68"/>
      <c r="K9" s="68"/>
      <c r="L9" s="4"/>
    </row>
    <row r="10" spans="1:12" ht="12.75" customHeight="1">
      <c r="A10" s="17"/>
      <c r="B10" s="17"/>
      <c r="C10" s="17"/>
      <c r="D10" s="17"/>
      <c r="E10" s="68" t="s">
        <v>82</v>
      </c>
      <c r="F10" s="68"/>
      <c r="G10" s="68"/>
      <c r="H10" s="68"/>
      <c r="I10" s="68"/>
      <c r="J10" s="68"/>
      <c r="K10" s="68"/>
      <c r="L10" s="4"/>
    </row>
    <row r="11" spans="1:12" ht="12.75" customHeight="1">
      <c r="A11" s="17"/>
      <c r="B11" s="17"/>
      <c r="C11" s="17"/>
      <c r="D11" s="17"/>
      <c r="E11" s="68" t="s">
        <v>83</v>
      </c>
      <c r="F11" s="68"/>
      <c r="G11" s="68"/>
      <c r="H11" s="68"/>
      <c r="I11" s="68"/>
      <c r="J11" s="68"/>
      <c r="K11" s="68"/>
      <c r="L11" s="4"/>
    </row>
    <row r="12" spans="1:12" ht="12.75" customHeight="1">
      <c r="A12" s="17"/>
      <c r="B12" s="17"/>
      <c r="C12" s="17"/>
      <c r="D12" s="17"/>
      <c r="E12" s="68" t="s">
        <v>79</v>
      </c>
      <c r="F12" s="68"/>
      <c r="G12" s="68"/>
      <c r="H12" s="68"/>
      <c r="I12" s="68"/>
      <c r="J12" s="68"/>
      <c r="K12" s="68"/>
      <c r="L12" s="4"/>
    </row>
    <row r="13" spans="1:12" ht="12.75" customHeight="1">
      <c r="A13" s="17"/>
      <c r="B13" s="17"/>
      <c r="C13" s="17"/>
      <c r="D13" s="17"/>
      <c r="E13" s="68" t="s">
        <v>84</v>
      </c>
      <c r="F13" s="68"/>
      <c r="G13" s="68"/>
      <c r="H13" s="68"/>
      <c r="I13" s="68"/>
      <c r="J13" s="68"/>
      <c r="K13" s="68"/>
      <c r="L13" s="4"/>
    </row>
    <row r="14" spans="1:12" ht="12.75">
      <c r="A14" s="6" t="s">
        <v>115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5"/>
    </row>
    <row r="15" spans="1:12" ht="12.75">
      <c r="A15" s="6" t="s">
        <v>124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4"/>
    </row>
    <row r="16" spans="1:12" ht="12.75">
      <c r="A16" s="6" t="s">
        <v>2</v>
      </c>
      <c r="B16" s="67" t="s">
        <v>125</v>
      </c>
      <c r="C16" s="67"/>
      <c r="D16" s="67"/>
      <c r="E16" s="67"/>
      <c r="F16" s="67"/>
      <c r="G16" s="4"/>
      <c r="H16" s="4"/>
      <c r="I16" s="67"/>
      <c r="J16" s="67"/>
      <c r="K16" s="4"/>
      <c r="L16" s="4"/>
    </row>
    <row r="17" spans="1:12" ht="12.75">
      <c r="A17" s="4"/>
      <c r="B17" s="67" t="s">
        <v>126</v>
      </c>
      <c r="C17" s="67"/>
      <c r="D17" s="67"/>
      <c r="E17" s="67"/>
      <c r="F17" s="67"/>
      <c r="G17" s="4"/>
      <c r="H17" s="4"/>
      <c r="I17" s="67"/>
      <c r="J17" s="67"/>
      <c r="K17" s="4"/>
      <c r="L17" s="4"/>
    </row>
    <row r="18" spans="1:12" ht="12.75">
      <c r="A18" s="4"/>
      <c r="B18" s="67" t="s">
        <v>127</v>
      </c>
      <c r="C18" s="67"/>
      <c r="D18" s="67"/>
      <c r="E18" s="67"/>
      <c r="F18" s="67"/>
      <c r="G18" s="4"/>
      <c r="H18" s="4"/>
      <c r="I18" s="67"/>
      <c r="J18" s="67"/>
      <c r="K18" s="4"/>
      <c r="L18" s="4"/>
    </row>
    <row r="19" spans="1:12" ht="12.75">
      <c r="A19" s="4"/>
      <c r="B19" s="67" t="s">
        <v>128</v>
      </c>
      <c r="C19" s="67"/>
      <c r="D19" s="67"/>
      <c r="E19" s="67"/>
      <c r="F19" s="67"/>
      <c r="G19" s="4"/>
      <c r="H19" s="4"/>
      <c r="I19" s="67"/>
      <c r="J19" s="67"/>
      <c r="K19" s="4"/>
      <c r="L19" s="4"/>
    </row>
    <row r="20" spans="1:12" ht="12.75">
      <c r="A20" s="4"/>
      <c r="B20" s="4" t="s">
        <v>108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>
      <c r="A21" s="25" t="s">
        <v>39</v>
      </c>
      <c r="B21" s="25"/>
      <c r="C21" s="25"/>
      <c r="D21" s="25"/>
      <c r="E21" s="25"/>
      <c r="F21" s="25"/>
      <c r="G21" s="25"/>
      <c r="H21" s="25"/>
      <c r="I21" s="25"/>
      <c r="J21" s="25"/>
      <c r="K21" s="47" t="s">
        <v>132</v>
      </c>
      <c r="L21" s="47"/>
    </row>
    <row r="22" spans="1:12" ht="12.75">
      <c r="A22" s="26" t="s">
        <v>3</v>
      </c>
      <c r="B22" s="27"/>
      <c r="C22" s="69" t="s">
        <v>133</v>
      </c>
      <c r="D22" s="69"/>
      <c r="E22" s="70"/>
      <c r="F22" s="70"/>
      <c r="G22" s="5"/>
      <c r="H22" s="5"/>
      <c r="I22" s="70"/>
      <c r="J22" s="70"/>
      <c r="K22" s="48"/>
      <c r="L22" s="49"/>
    </row>
    <row r="23" spans="1:12" ht="12.75">
      <c r="A23" s="71" t="s">
        <v>4</v>
      </c>
      <c r="B23" s="71"/>
      <c r="C23" s="71"/>
      <c r="D23" s="71"/>
      <c r="E23" s="71"/>
      <c r="F23" s="71"/>
      <c r="G23" s="71"/>
      <c r="H23" s="71"/>
      <c r="I23" s="71"/>
      <c r="J23" s="71"/>
      <c r="K23" s="72" t="s">
        <v>136</v>
      </c>
      <c r="L23" s="72"/>
    </row>
    <row r="24" spans="1:12" ht="12.75">
      <c r="A24" s="8" t="s">
        <v>5</v>
      </c>
      <c r="B24" s="5"/>
      <c r="C24" s="5"/>
      <c r="D24" s="5"/>
      <c r="E24" s="70"/>
      <c r="F24" s="70"/>
      <c r="G24" s="5"/>
      <c r="H24" s="5"/>
      <c r="I24" s="70"/>
      <c r="J24" s="70"/>
      <c r="K24" s="73"/>
      <c r="L24" s="73"/>
    </row>
    <row r="25" spans="1:12" ht="12.75">
      <c r="A25" s="71" t="s">
        <v>40</v>
      </c>
      <c r="B25" s="71"/>
      <c r="C25" s="71"/>
      <c r="D25" s="71"/>
      <c r="E25" s="71"/>
      <c r="F25" s="71"/>
      <c r="G25" s="71"/>
      <c r="H25" s="71"/>
      <c r="I25" s="71"/>
      <c r="J25" s="71"/>
      <c r="K25" s="72" t="s">
        <v>134</v>
      </c>
      <c r="L25" s="72"/>
    </row>
    <row r="26" spans="1:12" ht="12.75">
      <c r="A26" s="26" t="s">
        <v>3</v>
      </c>
      <c r="B26" s="27"/>
      <c r="C26" s="69" t="s">
        <v>135</v>
      </c>
      <c r="D26" s="69"/>
      <c r="E26" s="70"/>
      <c r="F26" s="70"/>
      <c r="G26" s="5"/>
      <c r="H26" s="5"/>
      <c r="I26" s="70"/>
      <c r="J26" s="70"/>
      <c r="K26" s="48"/>
      <c r="L26" s="50"/>
    </row>
    <row r="27" spans="1:12" ht="12.75">
      <c r="A27" s="71" t="s">
        <v>102</v>
      </c>
      <c r="B27" s="71"/>
      <c r="C27" s="71"/>
      <c r="D27" s="71"/>
      <c r="E27" s="71"/>
      <c r="F27" s="71"/>
      <c r="G27" s="71"/>
      <c r="H27" s="71"/>
      <c r="I27" s="71"/>
      <c r="J27" s="71"/>
      <c r="K27" s="72" t="s">
        <v>129</v>
      </c>
      <c r="L27" s="72"/>
    </row>
    <row r="28" spans="1:12" ht="15">
      <c r="A28" s="38" t="s">
        <v>76</v>
      </c>
      <c r="B28" s="38"/>
      <c r="C28" s="38"/>
      <c r="D28" s="39"/>
      <c r="E28" s="76" t="s">
        <v>130</v>
      </c>
      <c r="F28" s="77"/>
      <c r="G28" s="77"/>
      <c r="H28" s="96" t="s">
        <v>137</v>
      </c>
      <c r="I28" s="96"/>
      <c r="J28" s="96"/>
      <c r="K28" s="5"/>
      <c r="L28" s="5"/>
    </row>
    <row r="29" spans="1:12" ht="13.5" customHeight="1">
      <c r="A29" s="4"/>
      <c r="B29" s="4"/>
      <c r="C29" s="4"/>
      <c r="D29" s="4"/>
      <c r="E29" s="75"/>
      <c r="F29" s="75"/>
      <c r="G29" s="75"/>
      <c r="H29" s="75"/>
      <c r="I29" s="75"/>
      <c r="J29" s="75"/>
      <c r="K29" s="75"/>
      <c r="L29" s="9"/>
    </row>
    <row r="30" spans="1:12" ht="12.75">
      <c r="A30" s="74" t="s">
        <v>80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1:12" ht="20.25" customHeight="1">
      <c r="A31" s="78" t="s">
        <v>37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1:12" ht="12.75">
      <c r="A32" s="79" t="s">
        <v>34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2" ht="12.75">
      <c r="A33" s="80" t="s">
        <v>35</v>
      </c>
      <c r="B33" s="80"/>
      <c r="C33" s="80"/>
      <c r="D33" s="80"/>
      <c r="E33" s="80"/>
      <c r="F33" s="80"/>
      <c r="G33" s="80"/>
      <c r="H33" s="80"/>
      <c r="I33" s="81">
        <f>SUM(I35:K51)</f>
        <v>738032.3952897274</v>
      </c>
      <c r="J33" s="81"/>
      <c r="K33" s="81"/>
      <c r="L33" s="1"/>
    </row>
    <row r="34" spans="1:12" ht="12.75">
      <c r="A34" s="2" t="s">
        <v>9</v>
      </c>
      <c r="B34" s="59" t="s">
        <v>10</v>
      </c>
      <c r="C34" s="59"/>
      <c r="D34" s="59"/>
      <c r="E34" s="59"/>
      <c r="F34" s="59"/>
      <c r="G34" s="59"/>
      <c r="H34" s="59"/>
      <c r="I34" s="60" t="s">
        <v>11</v>
      </c>
      <c r="J34" s="60"/>
      <c r="K34" s="60"/>
      <c r="L34" s="4"/>
    </row>
    <row r="35" spans="1:12" ht="12.75">
      <c r="A35" s="3" t="s">
        <v>12</v>
      </c>
      <c r="B35" s="61" t="s">
        <v>13</v>
      </c>
      <c r="C35" s="61"/>
      <c r="D35" s="61"/>
      <c r="E35" s="61"/>
      <c r="F35" s="61"/>
      <c r="G35" s="61"/>
      <c r="H35" s="61"/>
      <c r="I35" s="92">
        <f>Основное!$C$31*Основное!H35</f>
        <v>40817.622661961075</v>
      </c>
      <c r="J35" s="93"/>
      <c r="K35" s="94"/>
      <c r="L35" s="4"/>
    </row>
    <row r="36" spans="1:12" ht="12.75">
      <c r="A36" s="3" t="s">
        <v>14</v>
      </c>
      <c r="B36" s="62" t="s">
        <v>109</v>
      </c>
      <c r="C36" s="63"/>
      <c r="D36" s="63"/>
      <c r="E36" s="63"/>
      <c r="F36" s="63"/>
      <c r="G36" s="63"/>
      <c r="H36" s="82"/>
      <c r="I36" s="92">
        <f>Основное!$C$31*Основное!H36</f>
        <v>28054.507140119596</v>
      </c>
      <c r="J36" s="93"/>
      <c r="K36" s="94"/>
      <c r="L36" s="4"/>
    </row>
    <row r="37" spans="1:12" ht="12.75">
      <c r="A37" s="3" t="s">
        <v>15</v>
      </c>
      <c r="B37" s="83" t="s">
        <v>86</v>
      </c>
      <c r="C37" s="84"/>
      <c r="D37" s="84"/>
      <c r="E37" s="84"/>
      <c r="F37" s="84"/>
      <c r="G37" s="84"/>
      <c r="H37" s="85"/>
      <c r="I37" s="92">
        <f>Основное!$C$31*Основное!H37</f>
        <v>3981.4655031976545</v>
      </c>
      <c r="J37" s="93"/>
      <c r="K37" s="94"/>
      <c r="L37" s="4"/>
    </row>
    <row r="38" spans="1:12" ht="12.75">
      <c r="A38" s="3" t="s">
        <v>17</v>
      </c>
      <c r="B38" s="61" t="s">
        <v>16</v>
      </c>
      <c r="C38" s="61"/>
      <c r="D38" s="61"/>
      <c r="E38" s="61"/>
      <c r="F38" s="61"/>
      <c r="G38" s="61"/>
      <c r="H38" s="61"/>
      <c r="I38" s="92">
        <f>Основное!$C$31*Основное!H38</f>
        <v>25744.89430222982</v>
      </c>
      <c r="J38" s="93"/>
      <c r="K38" s="94"/>
      <c r="L38" s="4"/>
    </row>
    <row r="39" spans="1:12" ht="12.75">
      <c r="A39" s="3" t="s">
        <v>19</v>
      </c>
      <c r="B39" s="61" t="s">
        <v>100</v>
      </c>
      <c r="C39" s="61"/>
      <c r="D39" s="61"/>
      <c r="E39" s="61"/>
      <c r="F39" s="61"/>
      <c r="G39" s="61"/>
      <c r="H39" s="61"/>
      <c r="I39" s="92">
        <f>Основное!$C$31*Основное!H39</f>
        <v>4622.136238819754</v>
      </c>
      <c r="J39" s="93"/>
      <c r="K39" s="94"/>
      <c r="L39" s="4"/>
    </row>
    <row r="40" spans="1:12" ht="12.75">
      <c r="A40" s="3" t="s">
        <v>20</v>
      </c>
      <c r="B40" s="61" t="s">
        <v>18</v>
      </c>
      <c r="C40" s="61"/>
      <c r="D40" s="61"/>
      <c r="E40" s="61"/>
      <c r="F40" s="61"/>
      <c r="G40" s="61"/>
      <c r="H40" s="61"/>
      <c r="I40" s="92">
        <f>Основное!$C$31*Основное!H40</f>
        <v>35692.90335224991</v>
      </c>
      <c r="J40" s="93"/>
      <c r="K40" s="94"/>
      <c r="L40" s="4"/>
    </row>
    <row r="41" spans="1:12" ht="12.75">
      <c r="A41" s="3" t="s">
        <v>21</v>
      </c>
      <c r="B41" s="61" t="s">
        <v>139</v>
      </c>
      <c r="C41" s="61"/>
      <c r="D41" s="61"/>
      <c r="E41" s="61"/>
      <c r="F41" s="61"/>
      <c r="G41" s="61"/>
      <c r="H41" s="61"/>
      <c r="I41" s="92">
        <f>Основное!$C$31*Основное!H41</f>
        <v>5595.857543000947</v>
      </c>
      <c r="J41" s="93"/>
      <c r="K41" s="94"/>
      <c r="L41" s="4"/>
    </row>
    <row r="42" spans="1:12" ht="12.75">
      <c r="A42" s="3" t="s">
        <v>22</v>
      </c>
      <c r="B42" s="61" t="s">
        <v>24</v>
      </c>
      <c r="C42" s="61"/>
      <c r="D42" s="61"/>
      <c r="E42" s="61"/>
      <c r="F42" s="61"/>
      <c r="G42" s="61"/>
      <c r="H42" s="61"/>
      <c r="I42" s="92">
        <f>Основное!$C$31*Основное!H42</f>
        <v>55629.286417313044</v>
      </c>
      <c r="J42" s="93"/>
      <c r="K42" s="94"/>
      <c r="L42" s="4"/>
    </row>
    <row r="43" spans="1:12" ht="12.75">
      <c r="A43" s="3" t="s">
        <v>23</v>
      </c>
      <c r="B43" s="62" t="s">
        <v>104</v>
      </c>
      <c r="C43" s="63"/>
      <c r="D43" s="63"/>
      <c r="E43" s="63"/>
      <c r="F43" s="63"/>
      <c r="G43" s="63"/>
      <c r="H43" s="82"/>
      <c r="I43" s="92">
        <f>Основное!$C$31*Основное!H43</f>
        <v>132906.87849838892</v>
      </c>
      <c r="J43" s="93"/>
      <c r="K43" s="94"/>
      <c r="L43" s="4"/>
    </row>
    <row r="44" spans="1:12" ht="12.75">
      <c r="A44" s="3" t="s">
        <v>25</v>
      </c>
      <c r="B44" s="61" t="s">
        <v>110</v>
      </c>
      <c r="C44" s="61"/>
      <c r="D44" s="61"/>
      <c r="E44" s="61"/>
      <c r="F44" s="61"/>
      <c r="G44" s="61"/>
      <c r="H44" s="61"/>
      <c r="I44" s="92">
        <f>Основное!$C$31*Основное!H44</f>
        <v>22090.715727859075</v>
      </c>
      <c r="J44" s="93"/>
      <c r="K44" s="94"/>
      <c r="L44" s="4"/>
    </row>
    <row r="45" spans="1:12" ht="12.75">
      <c r="A45" s="3" t="s">
        <v>27</v>
      </c>
      <c r="B45" s="62" t="s">
        <v>111</v>
      </c>
      <c r="C45" s="63"/>
      <c r="D45" s="63"/>
      <c r="E45" s="63"/>
      <c r="F45" s="63"/>
      <c r="G45" s="63"/>
      <c r="H45" s="82"/>
      <c r="I45" s="92">
        <f>1500*12</f>
        <v>18000</v>
      </c>
      <c r="J45" s="93"/>
      <c r="K45" s="94"/>
      <c r="L45" s="4"/>
    </row>
    <row r="46" spans="1:12" ht="12.75">
      <c r="A46" s="3" t="s">
        <v>28</v>
      </c>
      <c r="B46" s="61" t="s">
        <v>99</v>
      </c>
      <c r="C46" s="61"/>
      <c r="D46" s="61"/>
      <c r="E46" s="61"/>
      <c r="F46" s="61"/>
      <c r="G46" s="61"/>
      <c r="H46" s="61"/>
      <c r="I46" s="92">
        <f>Основное!$C$31*Основное!H45</f>
        <v>4269.2480084039435</v>
      </c>
      <c r="J46" s="93"/>
      <c r="K46" s="94"/>
      <c r="L46" s="4"/>
    </row>
    <row r="47" spans="1:12" ht="12.75">
      <c r="A47" s="3" t="s">
        <v>29</v>
      </c>
      <c r="B47" s="62" t="s">
        <v>107</v>
      </c>
      <c r="C47" s="63"/>
      <c r="D47" s="63"/>
      <c r="E47" s="63"/>
      <c r="F47" s="63"/>
      <c r="G47" s="63"/>
      <c r="H47" s="82"/>
      <c r="I47" s="92">
        <f>Основное!$C$31*Основное!H46</f>
        <v>8091.46658361231</v>
      </c>
      <c r="J47" s="93"/>
      <c r="K47" s="94"/>
      <c r="L47" s="4"/>
    </row>
    <row r="48" spans="1:12" ht="12.75">
      <c r="A48" s="3" t="s">
        <v>85</v>
      </c>
      <c r="B48" s="83" t="s">
        <v>26</v>
      </c>
      <c r="C48" s="84"/>
      <c r="D48" s="84"/>
      <c r="E48" s="84"/>
      <c r="F48" s="84"/>
      <c r="G48" s="84"/>
      <c r="H48" s="85"/>
      <c r="I48" s="92">
        <f>Основное!$C$31*Основное!H47</f>
        <v>276384.62634253094</v>
      </c>
      <c r="J48" s="93"/>
      <c r="K48" s="94"/>
      <c r="L48" s="4"/>
    </row>
    <row r="49" spans="1:12" ht="12.75">
      <c r="A49" s="3" t="s">
        <v>97</v>
      </c>
      <c r="B49" s="61" t="s">
        <v>98</v>
      </c>
      <c r="C49" s="61"/>
      <c r="D49" s="61"/>
      <c r="E49" s="61"/>
      <c r="F49" s="61"/>
      <c r="G49" s="61"/>
      <c r="H49" s="61"/>
      <c r="I49" s="92">
        <f>Основное!$C$31*Основное!H48</f>
        <v>58099.99568465264</v>
      </c>
      <c r="J49" s="93"/>
      <c r="K49" s="94"/>
      <c r="L49" s="4"/>
    </row>
    <row r="50" spans="1:12" ht="12.75">
      <c r="A50" s="3" t="s">
        <v>113</v>
      </c>
      <c r="B50" s="62" t="s">
        <v>91</v>
      </c>
      <c r="C50" s="63"/>
      <c r="D50" s="63"/>
      <c r="E50" s="63"/>
      <c r="F50" s="63"/>
      <c r="G50" s="63"/>
      <c r="H50" s="82"/>
      <c r="I50" s="92">
        <f>Основное!$C$31*Основное!H49</f>
        <v>10855.683022094985</v>
      </c>
      <c r="J50" s="93"/>
      <c r="K50" s="94"/>
      <c r="L50" s="4"/>
    </row>
    <row r="51" spans="1:12" ht="12.75">
      <c r="A51" s="3" t="s">
        <v>114</v>
      </c>
      <c r="B51" s="61" t="s">
        <v>112</v>
      </c>
      <c r="C51" s="61"/>
      <c r="D51" s="61"/>
      <c r="E51" s="61"/>
      <c r="F51" s="61"/>
      <c r="G51" s="61"/>
      <c r="H51" s="61"/>
      <c r="I51" s="92">
        <f>Основное!$C$31*Основное!H50</f>
        <v>7195.108263292776</v>
      </c>
      <c r="J51" s="93"/>
      <c r="K51" s="94"/>
      <c r="L51" s="4"/>
    </row>
    <row r="52" spans="1:12" ht="12.75">
      <c r="A52" s="10"/>
      <c r="B52" s="10"/>
      <c r="C52" s="10"/>
      <c r="D52" s="10"/>
      <c r="E52" s="10"/>
      <c r="F52" s="10"/>
      <c r="G52" s="10"/>
      <c r="H52" s="7"/>
      <c r="I52" s="95"/>
      <c r="J52" s="95"/>
      <c r="K52" s="95"/>
      <c r="L52" s="4"/>
    </row>
    <row r="53" spans="1:12" ht="12.75">
      <c r="A53" s="4"/>
      <c r="B53" s="89" t="s">
        <v>116</v>
      </c>
      <c r="C53" s="89"/>
      <c r="D53" s="89"/>
      <c r="E53" s="89"/>
      <c r="F53" s="89"/>
      <c r="G53" s="89"/>
      <c r="H53" s="89"/>
      <c r="I53" s="70"/>
      <c r="J53" s="70"/>
      <c r="K53" s="4"/>
      <c r="L53" s="4"/>
    </row>
    <row r="54" spans="1:12" ht="12.75">
      <c r="A54" s="10"/>
      <c r="B54" s="89" t="s">
        <v>36</v>
      </c>
      <c r="C54" s="89"/>
      <c r="D54" s="89"/>
      <c r="E54" s="89"/>
      <c r="F54" s="89"/>
      <c r="G54" s="89"/>
      <c r="H54" s="89"/>
      <c r="I54" s="86">
        <f>SUM(I56:K61)</f>
        <v>102525</v>
      </c>
      <c r="J54" s="86"/>
      <c r="K54" s="86"/>
      <c r="L54" s="10"/>
    </row>
    <row r="55" spans="1:12" ht="12.75">
      <c r="A55" s="10"/>
      <c r="B55" s="10" t="s">
        <v>138</v>
      </c>
      <c r="C55" s="10"/>
      <c r="D55" s="10"/>
      <c r="E55" s="45"/>
      <c r="F55" s="45"/>
      <c r="G55" s="45"/>
      <c r="H55" s="45"/>
      <c r="I55" s="46"/>
      <c r="J55" s="46"/>
      <c r="K55" s="5"/>
      <c r="L55" s="10"/>
    </row>
    <row r="56" spans="1:12" ht="12.75">
      <c r="A56" s="10"/>
      <c r="B56" s="10"/>
      <c r="C56" s="10"/>
      <c r="D56" s="10" t="s">
        <v>31</v>
      </c>
      <c r="E56" s="87" t="s">
        <v>32</v>
      </c>
      <c r="F56" s="87"/>
      <c r="G56" s="87"/>
      <c r="H56" s="87"/>
      <c r="I56" s="86">
        <v>10300</v>
      </c>
      <c r="J56" s="86"/>
      <c r="K56" s="86"/>
      <c r="L56" s="10"/>
    </row>
    <row r="57" spans="1:12" ht="12.75">
      <c r="A57" s="10"/>
      <c r="B57" s="10"/>
      <c r="C57" s="10"/>
      <c r="D57" s="10"/>
      <c r="E57" s="87" t="s">
        <v>33</v>
      </c>
      <c r="F57" s="87"/>
      <c r="G57" s="87"/>
      <c r="H57" s="87"/>
      <c r="I57" s="86">
        <v>18678</v>
      </c>
      <c r="J57" s="86"/>
      <c r="K57" s="86"/>
      <c r="L57" s="10"/>
    </row>
    <row r="58" spans="1:12" ht="12.75">
      <c r="A58" s="10"/>
      <c r="B58" s="10"/>
      <c r="C58" s="10"/>
      <c r="D58" s="10"/>
      <c r="E58" s="87" t="s">
        <v>119</v>
      </c>
      <c r="F58" s="87"/>
      <c r="G58" s="87"/>
      <c r="H58" s="87"/>
      <c r="I58" s="86">
        <v>691</v>
      </c>
      <c r="J58" s="86"/>
      <c r="K58" s="86"/>
      <c r="L58" s="10"/>
    </row>
    <row r="59" spans="1:12" ht="12.75">
      <c r="A59" s="10"/>
      <c r="B59" s="10"/>
      <c r="C59" s="10"/>
      <c r="D59" s="10"/>
      <c r="E59" s="87" t="s">
        <v>101</v>
      </c>
      <c r="F59" s="87"/>
      <c r="G59" s="87"/>
      <c r="H59" s="87"/>
      <c r="I59" s="86">
        <v>53256</v>
      </c>
      <c r="J59" s="86"/>
      <c r="K59" s="86"/>
      <c r="L59" s="10"/>
    </row>
    <row r="60" spans="1:12" ht="12.75">
      <c r="A60" s="10"/>
      <c r="B60" s="10"/>
      <c r="C60" s="10"/>
      <c r="D60" s="10"/>
      <c r="E60" s="87" t="s">
        <v>120</v>
      </c>
      <c r="F60" s="87"/>
      <c r="G60" s="87"/>
      <c r="H60" s="87"/>
      <c r="I60" s="86">
        <v>0</v>
      </c>
      <c r="J60" s="86"/>
      <c r="K60" s="86"/>
      <c r="L60" s="10"/>
    </row>
    <row r="61" spans="1:12" ht="12.75">
      <c r="A61" s="10"/>
      <c r="B61" s="10"/>
      <c r="C61" s="10"/>
      <c r="D61" s="10"/>
      <c r="E61" s="87" t="s">
        <v>38</v>
      </c>
      <c r="F61" s="87"/>
      <c r="G61" s="87"/>
      <c r="H61" s="87"/>
      <c r="I61" s="86">
        <v>19600</v>
      </c>
      <c r="J61" s="86"/>
      <c r="K61" s="86"/>
      <c r="L61" s="10"/>
    </row>
    <row r="62" spans="1:12" ht="12.75">
      <c r="A62" s="10"/>
      <c r="B62" s="10"/>
      <c r="C62" s="10"/>
      <c r="D62" s="10"/>
      <c r="E62" s="28"/>
      <c r="F62" s="28"/>
      <c r="G62" s="28"/>
      <c r="H62" s="28"/>
      <c r="I62" s="29"/>
      <c r="J62" s="29"/>
      <c r="K62" s="29"/>
      <c r="L62" s="10"/>
    </row>
    <row r="63" spans="1:12" ht="12.75">
      <c r="A63" s="5"/>
      <c r="B63" s="88" t="s">
        <v>77</v>
      </c>
      <c r="C63" s="88"/>
      <c r="D63" s="88"/>
      <c r="E63" s="88"/>
      <c r="F63" s="88"/>
      <c r="G63" s="88"/>
      <c r="H63" s="88"/>
      <c r="I63" s="88"/>
      <c r="J63" s="88"/>
      <c r="K63" s="88"/>
      <c r="L63" s="5"/>
    </row>
    <row r="64" spans="1:12" ht="12.75">
      <c r="A64" s="5"/>
      <c r="B64" s="88" t="s">
        <v>142</v>
      </c>
      <c r="C64" s="88"/>
      <c r="D64" s="88"/>
      <c r="E64" s="88"/>
      <c r="F64" s="88"/>
      <c r="G64" s="88"/>
      <c r="H64" s="88"/>
      <c r="I64" s="88"/>
      <c r="J64" s="88"/>
      <c r="K64" s="88"/>
      <c r="L64" s="5"/>
    </row>
    <row r="65" spans="1:12" ht="14.25">
      <c r="A65" s="5"/>
      <c r="B65" s="90" t="s">
        <v>143</v>
      </c>
      <c r="C65" s="91"/>
      <c r="D65" s="91"/>
      <c r="E65" s="91"/>
      <c r="F65" s="91"/>
      <c r="G65" s="91"/>
      <c r="H65" s="91"/>
      <c r="I65" s="91"/>
      <c r="J65" s="91"/>
      <c r="K65" s="91"/>
      <c r="L65" s="5"/>
    </row>
    <row r="66" spans="2:11" ht="12.75">
      <c r="B66" s="64" t="s">
        <v>140</v>
      </c>
      <c r="C66" s="64"/>
      <c r="D66" s="64"/>
      <c r="E66" s="64"/>
      <c r="F66" s="64"/>
      <c r="G66" s="64"/>
      <c r="H66" s="64"/>
      <c r="I66" s="64"/>
      <c r="J66" s="64"/>
      <c r="K66" s="64"/>
    </row>
    <row r="67" spans="2:11" ht="12.75">
      <c r="B67" s="65" t="s">
        <v>141</v>
      </c>
      <c r="C67" s="65"/>
      <c r="D67" s="65"/>
      <c r="E67" s="65"/>
      <c r="F67" s="65"/>
      <c r="G67" s="65"/>
      <c r="H67" s="65"/>
      <c r="I67" s="65"/>
      <c r="J67" s="65"/>
      <c r="K67" s="65"/>
    </row>
  </sheetData>
  <sheetProtection password="CC5F" sheet="1" objects="1" scenarios="1"/>
  <mergeCells count="102">
    <mergeCell ref="B51:H51"/>
    <mergeCell ref="I51:K51"/>
    <mergeCell ref="B50:H50"/>
    <mergeCell ref="I50:K50"/>
    <mergeCell ref="B65:K65"/>
    <mergeCell ref="E61:H61"/>
    <mergeCell ref="I61:K61"/>
    <mergeCell ref="E58:H58"/>
    <mergeCell ref="I58:K58"/>
    <mergeCell ref="B63:K63"/>
    <mergeCell ref="B64:K64"/>
    <mergeCell ref="E59:H59"/>
    <mergeCell ref="I60:K60"/>
    <mergeCell ref="I59:K59"/>
    <mergeCell ref="E60:H60"/>
    <mergeCell ref="I52:K52"/>
    <mergeCell ref="B53:H53"/>
    <mergeCell ref="I53:J53"/>
    <mergeCell ref="E56:H56"/>
    <mergeCell ref="I56:K56"/>
    <mergeCell ref="E57:H57"/>
    <mergeCell ref="I57:K57"/>
    <mergeCell ref="B54:H54"/>
    <mergeCell ref="I54:K54"/>
    <mergeCell ref="B49:H49"/>
    <mergeCell ref="I49:K49"/>
    <mergeCell ref="B45:H45"/>
    <mergeCell ref="I45:K45"/>
    <mergeCell ref="B48:H48"/>
    <mergeCell ref="I48:K48"/>
    <mergeCell ref="B46:H46"/>
    <mergeCell ref="B47:H47"/>
    <mergeCell ref="I46:K46"/>
    <mergeCell ref="I47:K47"/>
    <mergeCell ref="B43:H43"/>
    <mergeCell ref="I43:K43"/>
    <mergeCell ref="B41:H41"/>
    <mergeCell ref="B44:H44"/>
    <mergeCell ref="I44:K44"/>
    <mergeCell ref="B40:H40"/>
    <mergeCell ref="I40:K40"/>
    <mergeCell ref="I41:K41"/>
    <mergeCell ref="B42:H42"/>
    <mergeCell ref="I42:K42"/>
    <mergeCell ref="B38:H38"/>
    <mergeCell ref="I38:K38"/>
    <mergeCell ref="B39:H39"/>
    <mergeCell ref="I39:K39"/>
    <mergeCell ref="B36:H36"/>
    <mergeCell ref="I36:K36"/>
    <mergeCell ref="B37:H37"/>
    <mergeCell ref="I37:K37"/>
    <mergeCell ref="B34:H34"/>
    <mergeCell ref="I34:K34"/>
    <mergeCell ref="B35:H35"/>
    <mergeCell ref="I35:K35"/>
    <mergeCell ref="A31:L31"/>
    <mergeCell ref="A32:L32"/>
    <mergeCell ref="A33:H33"/>
    <mergeCell ref="I33:K33"/>
    <mergeCell ref="A30:L30"/>
    <mergeCell ref="E29:K29"/>
    <mergeCell ref="A27:J27"/>
    <mergeCell ref="K27:L27"/>
    <mergeCell ref="E28:G28"/>
    <mergeCell ref="H28:J28"/>
    <mergeCell ref="A25:J25"/>
    <mergeCell ref="K25:L25"/>
    <mergeCell ref="C26:D26"/>
    <mergeCell ref="E26:F26"/>
    <mergeCell ref="I26:J26"/>
    <mergeCell ref="K23:L23"/>
    <mergeCell ref="E24:F24"/>
    <mergeCell ref="I24:J24"/>
    <mergeCell ref="K24:L24"/>
    <mergeCell ref="C22:D22"/>
    <mergeCell ref="E22:F22"/>
    <mergeCell ref="I22:J22"/>
    <mergeCell ref="A23:J23"/>
    <mergeCell ref="B18:F18"/>
    <mergeCell ref="I18:J18"/>
    <mergeCell ref="B19:F19"/>
    <mergeCell ref="I19:J19"/>
    <mergeCell ref="E7:K7"/>
    <mergeCell ref="E8:K8"/>
    <mergeCell ref="B17:F17"/>
    <mergeCell ref="I17:J17"/>
    <mergeCell ref="E13:K13"/>
    <mergeCell ref="E9:K9"/>
    <mergeCell ref="E10:K10"/>
    <mergeCell ref="E11:K11"/>
    <mergeCell ref="E12:K12"/>
    <mergeCell ref="B66:K66"/>
    <mergeCell ref="B67:K67"/>
    <mergeCell ref="B1:K1"/>
    <mergeCell ref="A2:K2"/>
    <mergeCell ref="A3:K3"/>
    <mergeCell ref="B16:F16"/>
    <mergeCell ref="I16:J16"/>
    <mergeCell ref="E4:K4"/>
    <mergeCell ref="E5:K5"/>
    <mergeCell ref="E6:K6"/>
  </mergeCells>
  <hyperlinks>
    <hyperlink ref="B65" r:id="rId1" display="blgorod@rambler.ru,"/>
  </hyperlink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2016-03-25T11:50:22Z</cp:lastPrinted>
  <dcterms:created xsi:type="dcterms:W3CDTF">2011-03-16T07:53:38Z</dcterms:created>
  <dcterms:modified xsi:type="dcterms:W3CDTF">2016-03-29T13:40:23Z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