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5" sheetId="4" r:id="rId1"/>
  </sheets>
  <externalReferences>
    <externalReference r:id="rId2"/>
  </externalReferences>
  <definedNames>
    <definedName name="_xlnm.Print_Area" localSheetId="0">'Набережная 5'!$A$1:$H$87</definedName>
  </definedNames>
  <calcPr calcId="124519"/>
</workbook>
</file>

<file path=xl/calcChain.xml><?xml version="1.0" encoding="utf-8"?>
<calcChain xmlns="http://schemas.openxmlformats.org/spreadsheetml/2006/main">
  <c r="E78" i="4"/>
  <c r="H72"/>
  <c r="H71"/>
  <c r="H70"/>
  <c r="H69"/>
  <c r="H67"/>
  <c r="H65"/>
  <c r="H64"/>
  <c r="H63"/>
  <c r="H62"/>
  <c r="H61"/>
  <c r="H59"/>
  <c r="H58"/>
  <c r="H57"/>
  <c r="H55"/>
  <c r="G24"/>
  <c r="H24"/>
  <c r="K57"/>
  <c r="H48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<sst xmlns="http://schemas.openxmlformats.org/spreadsheetml/2006/main" count="102" uniqueCount="98">
  <si>
    <t>Отчет ООО "Аргумент"</t>
  </si>
  <si>
    <t xml:space="preserve">за период: 2023г.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</si>
  <si>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>20,04</t>
    </r>
    <r>
      <rPr>
        <sz val="11"/>
        <rFont val="Arial"/>
        <family val="2"/>
        <charset val="204"/>
      </rPr>
      <t xml:space="preserve"> руб/м², </t>
    </r>
  </si>
  <si>
    <t>Принят в управление - ноябрь 2008 г.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</si>
  <si>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</si>
  <si>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</si>
  <si>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</si>
  <si>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</si>
  <si>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</si>
  <si>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14,16 руб/м²</t>
  </si>
  <si>
    <t>Площадь подъезда - 594 кв. м</t>
  </si>
  <si>
    <t xml:space="preserve"> - текущий ремонт </t>
  </si>
  <si>
    <t xml:space="preserve"> - содержание лифтов </t>
  </si>
  <si>
    <t>3,74 руб/м²</t>
  </si>
  <si>
    <t>Площадь кровли - 545,2 кв. м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</si>
  <si>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</si>
  <si>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</si>
  <si>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</si>
  <si>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</si>
  <si>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</si>
  <si>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</si>
  <si>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</si>
  <si>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</si>
  <si>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</si>
  <si>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</si>
  <si>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</si>
  <si>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</si>
  <si>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</si>
  <si>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</si>
  <si>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</si>
  <si>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</si>
  <si>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Общестроительные работы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</si>
  <si>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</si>
  <si>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</si>
  <si>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</si>
  <si>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</si>
  <si>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</si>
  <si>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</si>
  <si>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</si>
  <si>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</si>
  <si>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</si>
  <si>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</si>
  <si>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</si>
  <si>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</si>
  <si>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</si>
  <si>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</si>
  <si>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</si>
  <si>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</si>
  <si>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</si>
  <si>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</si>
  <si>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</si>
  <si>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</si>
  <si>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</si>
  <si>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</si>
  <si>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</si>
  <si>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</si>
  <si>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</si>
  <si>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</si>
  <si>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</si>
  <si>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</si>
  <si>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</si>
  <si>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</si>
  <si>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</si>
  <si>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</si>
  <si>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</si>
  <si>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</si>
  <si>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</si>
  <si>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</si>
  <si>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</si>
  <si>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t>2,14 руб/м²</t>
  </si>
  <si>
    <t>Площадь подвала - 512,6 кв. м</t>
  </si>
  <si>
    <t>Нормативная численность обслуживающего персонала  - 1,46 чел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</si>
  <si>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</si>
  <si>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Услуги, аренда, охрана труда и т.д. )</t>
    </r>
  </si>
  <si>
    <t>Рентабельность 3%</t>
  </si>
  <si>
    <t>ИП Квасова</t>
  </si>
  <si>
    <t>Ростелеком, МТС</t>
  </si>
  <si>
    <t xml:space="preserve"> об исполнении договора управления жилым домом №5 по ул.Набережная.</t>
  </si>
  <si>
    <t xml:space="preserve">Адрес дома - Набережная 5 </t>
  </si>
  <si>
    <t>Общая площадь дома - 4749 кв. м</t>
  </si>
  <si>
    <t>Общая площадь квартир -3720 кв.м.</t>
  </si>
  <si>
    <t>Площадь газона - 298 кв. м</t>
  </si>
  <si>
    <t>В таблице №1 приведено движение денежных средств по статье содержание и текущий ремонт  по лицевому счету дома №5 по ул.Набережная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</si>
  <si>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51 005 руб. </t>
  </si>
  <si>
    <t>Задолженность населения за жку на 31.12.2023г. составляет 31 065,67 руб. (содержание и текущий ремонт, ХВС, ГВС, водоотведение, отопление, вывоз и утилизация ТКО)</t>
  </si>
  <si>
    <t xml:space="preserve">В 2023 году были произведены следующие виды работ по текущему ремонту  (Таблица №2). </t>
  </si>
  <si>
    <t>ул.Набережная д.5</t>
  </si>
  <si>
    <t>Ремонт эл.оборудования</t>
  </si>
  <si>
    <t>Ремонт сантехнического оборудования</t>
  </si>
  <si>
    <t>В ходе плановых осмотров, а также на основании обращений собственников помещений жилого дома №5 по ул.Набережная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</si>
  <si>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 имущества многоквартирного дома</t>
  </si>
  <si>
    <t>Замена электрооборудования (лампы, патроны, стартер)</t>
  </si>
  <si>
    <t>Ремонт общестроительный (замки, окраска мусорных контейнеров, скамеек и т.д.)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</si>
  <si>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</si>
  <si>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</si>
  <si>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</si>
  <si>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Сервисно-техническое обслуживание общедомовых приборов учёта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</si>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</sst>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6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1" fontId="19" fillId="2" borderId="2" xfId="2" applyNumberFormat="1" applyFont="1" applyFill="1" applyBorder="1" applyAlignment="1">
      <alignment horizontal="right"/>
    </xf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20" fillId="2" borderId="0" xfId="2" applyFont="1" applyFill="1" applyAlignment="1"/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2" fontId="6" fillId="2" borderId="3" xfId="2" applyNumberFormat="1" applyFont="1" applyFill="1" applyBorder="1" applyAlignment="1">
      <alignment horizontal="center" vertical="center"/>
    </xf>
    <xf numFmtId="0" fontId="7" fillId="3" borderId="0" xfId="2" applyFont="1" applyFill="1">
      <alignment horizontal="left"/>
    </xf>
    <xf numFmtId="0" fontId="7" fillId="3" borderId="4" xfId="2" applyFont="1" applyFill="1" applyBorder="1" applyAlignment="1">
      <alignment horizontal="center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32" fillId="2" borderId="0" xfId="2" applyFont="1" applyFill="1" applyAlignment="1"/>
    <xf numFmtId="0" fontId="33" fillId="2" borderId="0" xfId="2" applyFont="1" applyFill="1" applyAlignment="1"/>
    <xf numFmtId="0" fontId="32" fillId="2" borderId="0" xfId="2" applyFont="1" applyFill="1">
      <alignment horizontal="left"/>
    </xf>
    <xf numFmtId="0" fontId="11" fillId="2" borderId="0" xfId="0" applyFont="1" applyFill="1"/>
    <xf numFmtId="0" fontId="12" fillId="2" borderId="0" xfId="2" applyFont="1" applyFill="1">
      <alignment horizontal="left"/>
    </xf>
    <xf numFmtId="0" fontId="12" fillId="2" borderId="0" xfId="2" applyFont="1" applyFill="1" applyAlignment="1"/>
    <xf numFmtId="0" fontId="34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/>
    <xf numFmtId="0" fontId="19" fillId="2" borderId="1" xfId="2" applyFont="1" applyFill="1" applyBorder="1" applyAlignment="1"/>
    <xf numFmtId="0" fontId="19" fillId="2" borderId="3" xfId="2" applyFont="1" applyFill="1" applyBorder="1" applyAlignment="1"/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0" fontId="19" fillId="2" borderId="0" xfId="2" applyFont="1" applyFill="1" applyBorder="1" applyAlignment="1">
      <alignment horizontal="center" vertical="center" wrapText="1"/>
    </xf>
    <xf numFmtId="1" fontId="6" fillId="2" borderId="0" xfId="2" applyNumberFormat="1" applyFont="1" applyFill="1" applyBorder="1" applyAlignment="1">
      <alignment horizontal="left"/>
    </xf>
    <xf numFmtId="0" fontId="16" fillId="2" borderId="0" xfId="2" applyFont="1" applyFill="1" applyBorder="1" applyAlignment="1"/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0" fontId="35" fillId="2" borderId="0" xfId="0" applyFont="1" applyFill="1" applyBorder="1"/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6" fillId="2" borderId="0" xfId="0" applyFont="1" applyFill="1" applyAlignment="1"/>
    <xf numFmtId="0" fontId="28" fillId="2" borderId="0" xfId="0" applyFont="1" applyFill="1" applyAlignment="1"/>
    <xf numFmtId="0" fontId="37" fillId="2" borderId="0" xfId="0" applyFont="1" applyFill="1" applyAlignment="1"/>
    <xf numFmtId="0" fontId="7" fillId="3" borderId="0" xfId="2" applyFont="1" applyFill="1" applyAlignment="1">
      <alignment horizontal="left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14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14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11" xfId="2" applyFont="1" applyFill="1" applyBorder="1" applyAlignment="1">
      <alignment horizontal="left"/>
    </xf>
    <xf numFmtId="0" fontId="13" fillId="2" borderId="15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8" fillId="0" borderId="1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5" xfId="2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left" wrapText="1"/>
    </xf>
    <xf numFmtId="1" fontId="6" fillId="2" borderId="3" xfId="2" applyNumberFormat="1" applyFont="1" applyFill="1" applyBorder="1" applyAlignment="1">
      <alignment horizontal="left" wrapText="1"/>
    </xf>
    <xf numFmtId="1" fontId="6" fillId="2" borderId="14" xfId="2" applyNumberFormat="1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14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5" fillId="2" borderId="6" xfId="2" applyNumberFormat="1" applyFont="1" applyFill="1" applyBorder="1" applyAlignment="1">
      <alignment horizontal="left" vertical="top" wrapText="1"/>
    </xf>
    <xf numFmtId="2" fontId="5" fillId="2" borderId="0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5" fillId="0" borderId="5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5">
          <cell r="C5">
            <v>3720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62" customWidth="1"/>
    <col min="2" max="2" width="12.140625" style="62" customWidth="1"/>
    <col min="3" max="3" width="14.42578125" style="62" customWidth="1"/>
    <col min="4" max="4" width="14.140625" style="62" customWidth="1"/>
    <col min="5" max="5" width="17.85546875" style="62" customWidth="1"/>
    <col min="6" max="6" width="14.42578125" style="62" customWidth="1"/>
    <col min="7" max="7" width="16" style="62" customWidth="1"/>
    <col min="8" max="8" width="14.140625" style="62" bestFit="1" customWidth="1"/>
    <col min="9" max="9" width="7.5703125" style="62" customWidth="1"/>
    <col min="10" max="10" width="7" style="62" customWidth="1"/>
    <col min="11" max="16384" width="9.140625" style="62"/>
  </cols>
  <sheetData>
    <row r="1" spans="1:16" ht="18">
      <c r="A1" s="173" t="s">
        <v>0</v>
      </c>
      <c r="B1" s="173"/>
      <c r="C1" s="173"/>
      <c r="D1" s="173"/>
      <c r="E1" s="173"/>
      <c r="F1" s="173"/>
      <c r="G1" s="173"/>
      <c r="H1" s="173"/>
      <c r="I1" s="61"/>
      <c r="J1" s="61"/>
      <c r="K1" s="61"/>
      <c r="L1" s="61"/>
      <c r="M1" s="61"/>
      <c r="N1" s="61"/>
      <c r="O1" s="61"/>
      <c r="P1" s="61"/>
    </row>
    <row r="2" spans="1:16" ht="18">
      <c r="A2" s="173" t="s">
        <v>77</v>
      </c>
      <c r="B2" s="173"/>
      <c r="C2" s="173"/>
      <c r="D2" s="173"/>
      <c r="E2" s="173"/>
      <c r="F2" s="173"/>
      <c r="G2" s="173"/>
      <c r="H2" s="173"/>
      <c r="I2" s="61"/>
      <c r="J2" s="61"/>
      <c r="K2" s="61"/>
      <c r="L2" s="61"/>
      <c r="M2" s="61"/>
      <c r="N2" s="61"/>
      <c r="O2" s="61"/>
      <c r="P2" s="61"/>
    </row>
    <row r="3" spans="1:16" ht="18">
      <c r="A3" s="174" t="s">
        <v>1</v>
      </c>
      <c r="B3" s="174"/>
      <c r="C3" s="174"/>
      <c r="D3" s="174"/>
      <c r="E3" s="174"/>
      <c r="F3" s="174"/>
      <c r="G3" s="174"/>
      <c r="H3" s="174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63"/>
      <c r="L4" s="63"/>
      <c r="M4" s="63"/>
      <c r="N4" s="63"/>
      <c r="O4" s="63"/>
      <c r="P4" s="63"/>
    </row>
    <row r="5" spans="1:16" s="65" customFormat="1" ht="14.25" customHeight="1">
      <c r="A5" s="2" t="s">
        <v>78</v>
      </c>
      <c r="B5" s="2"/>
      <c r="C5" s="2"/>
      <c r="D5" s="2"/>
      <c r="E5" s="175" t="s">
        <v>2</v>
      </c>
      <c r="F5" s="175"/>
      <c r="G5" s="175"/>
      <c r="H5" s="175"/>
      <c r="I5" s="64"/>
      <c r="J5" s="64"/>
    </row>
    <row r="6" spans="1:16" s="65" customFormat="1" ht="14.25">
      <c r="A6" s="2" t="s">
        <v>3</v>
      </c>
      <c r="B6" s="2"/>
      <c r="C6" s="2"/>
      <c r="D6" s="2"/>
      <c r="E6" s="175"/>
      <c r="F6" s="175"/>
      <c r="G6" s="175"/>
      <c r="H6" s="175"/>
      <c r="I6" s="64"/>
      <c r="J6" s="64"/>
    </row>
    <row r="7" spans="1:16" s="65" customFormat="1" ht="28.5" customHeight="1">
      <c r="A7" s="2" t="s">
        <v>79</v>
      </c>
      <c r="B7" s="2"/>
      <c r="C7" s="2"/>
      <c r="D7" s="2"/>
      <c r="E7" s="175"/>
      <c r="F7" s="175"/>
      <c r="G7" s="175"/>
      <c r="H7" s="175"/>
      <c r="I7" s="64"/>
      <c r="J7" s="64"/>
    </row>
    <row r="8" spans="1:16" s="65" customFormat="1" ht="14.25">
      <c r="A8" s="2" t="s">
        <v>80</v>
      </c>
      <c r="B8" s="2"/>
      <c r="C8" s="2"/>
      <c r="D8" s="2"/>
      <c r="E8" s="3"/>
      <c r="F8" s="3"/>
      <c r="G8" s="3"/>
      <c r="H8" s="3"/>
      <c r="I8" s="56"/>
      <c r="J8" s="56"/>
    </row>
    <row r="9" spans="1:16" s="65" customFormat="1" ht="14.25">
      <c r="A9" s="2" t="s">
        <v>4</v>
      </c>
      <c r="B9" s="2"/>
      <c r="C9" s="2"/>
      <c r="D9" s="2"/>
      <c r="E9" s="98" t="s">
        <v>5</v>
      </c>
      <c r="F9" s="3"/>
      <c r="G9" s="3"/>
      <c r="H9" s="3"/>
      <c r="I9" s="64"/>
      <c r="J9" s="64"/>
    </row>
    <row r="10" spans="1:16" s="65" customFormat="1" ht="14.25">
      <c r="A10" s="2" t="s">
        <v>6</v>
      </c>
      <c r="B10" s="2"/>
      <c r="C10" s="2"/>
      <c r="D10" s="2"/>
      <c r="E10" s="4"/>
      <c r="F10" s="98"/>
      <c r="G10" s="98"/>
      <c r="H10" s="98"/>
      <c r="I10" s="56"/>
      <c r="J10" s="56"/>
    </row>
    <row r="11" spans="1:16" s="65" customFormat="1" ht="14.25">
      <c r="A11" s="2" t="s">
        <v>7</v>
      </c>
      <c r="B11" s="2"/>
      <c r="C11" s="2"/>
      <c r="D11" s="2"/>
      <c r="E11" s="5" t="s">
        <v>8</v>
      </c>
      <c r="F11" s="5"/>
      <c r="G11" s="5" t="s">
        <v>9</v>
      </c>
      <c r="H11" s="4"/>
      <c r="I11" s="2"/>
      <c r="J11" s="2"/>
    </row>
    <row r="12" spans="1:16" s="65" customFormat="1" ht="14.25">
      <c r="A12" s="2" t="s">
        <v>10</v>
      </c>
      <c r="B12" s="2"/>
      <c r="C12" s="2"/>
      <c r="D12" s="2"/>
      <c r="E12" s="5" t="s">
        <v>11</v>
      </c>
      <c r="F12" s="5"/>
      <c r="G12" s="5" t="s">
        <v>69</v>
      </c>
      <c r="H12" s="4"/>
      <c r="I12" s="2"/>
      <c r="J12" s="2"/>
    </row>
    <row r="13" spans="1:16" s="65" customFormat="1" ht="14.25">
      <c r="A13" s="2" t="s">
        <v>70</v>
      </c>
      <c r="B13" s="2"/>
      <c r="C13" s="2"/>
      <c r="D13" s="2"/>
      <c r="E13" s="5" t="s">
        <v>12</v>
      </c>
      <c r="F13" s="5"/>
      <c r="G13" s="5" t="s">
        <v>13</v>
      </c>
      <c r="H13" s="4"/>
      <c r="I13" s="2"/>
      <c r="J13" s="2"/>
    </row>
    <row r="14" spans="1:16" s="65" customFormat="1" ht="14.25">
      <c r="A14" s="2" t="s">
        <v>14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65" customFormat="1" ht="14.25">
      <c r="A15" s="2" t="s">
        <v>81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66"/>
      <c r="B16" s="66"/>
      <c r="C16" s="66"/>
      <c r="D16" s="66"/>
      <c r="E16" s="66"/>
      <c r="F16" s="67"/>
      <c r="G16" s="67"/>
      <c r="H16" s="67"/>
      <c r="I16" s="67"/>
      <c r="J16" s="67"/>
      <c r="K16" s="68"/>
      <c r="L16" s="68"/>
      <c r="M16" s="68"/>
      <c r="N16" s="68"/>
      <c r="O16" s="68"/>
      <c r="P16" s="68"/>
    </row>
    <row r="17" spans="1:16" ht="30.2" customHeight="1">
      <c r="A17" s="126" t="s">
        <v>82</v>
      </c>
      <c r="B17" s="126"/>
      <c r="C17" s="126"/>
      <c r="D17" s="126"/>
      <c r="E17" s="126"/>
      <c r="F17" s="126"/>
      <c r="G17" s="126"/>
      <c r="H17" s="126"/>
      <c r="I17" s="64"/>
      <c r="J17" s="64"/>
      <c r="K17" s="69"/>
      <c r="L17" s="69"/>
      <c r="M17" s="69"/>
      <c r="N17" s="69"/>
      <c r="O17" s="69"/>
      <c r="P17" s="69"/>
    </row>
    <row r="18" spans="1:16" ht="15.7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69"/>
      <c r="L18" s="69"/>
      <c r="M18" s="69"/>
      <c r="N18" s="69"/>
      <c r="O18" s="69"/>
      <c r="P18" s="69"/>
    </row>
    <row r="19" spans="1:16" ht="15.75">
      <c r="A19" s="115" t="s">
        <v>15</v>
      </c>
      <c r="B19" s="115"/>
      <c r="C19" s="115"/>
      <c r="D19" s="115"/>
      <c r="E19" s="115"/>
      <c r="F19" s="115"/>
      <c r="G19" s="115"/>
      <c r="H19" s="115"/>
      <c r="I19" s="71"/>
      <c r="J19" s="71"/>
      <c r="K19" s="71"/>
      <c r="L19" s="71"/>
      <c r="M19" s="71"/>
      <c r="N19" s="71"/>
      <c r="O19" s="71"/>
      <c r="P19" s="71"/>
    </row>
    <row r="20" spans="1:16" ht="15.75">
      <c r="A20" s="7"/>
      <c r="B20" s="158"/>
      <c r="C20" s="158"/>
      <c r="D20" s="158"/>
      <c r="E20" s="158"/>
      <c r="F20" s="158"/>
      <c r="G20" s="7"/>
      <c r="H20" s="8" t="s">
        <v>16</v>
      </c>
      <c r="I20" s="159"/>
      <c r="J20" s="159"/>
      <c r="K20" s="69"/>
      <c r="M20" s="69"/>
      <c r="N20" s="69"/>
      <c r="O20" s="72"/>
    </row>
    <row r="21" spans="1:16" s="65" customFormat="1" ht="15" customHeight="1">
      <c r="A21" s="160" t="s">
        <v>17</v>
      </c>
      <c r="B21" s="161"/>
      <c r="C21" s="162"/>
      <c r="D21" s="168" t="s">
        <v>18</v>
      </c>
      <c r="E21" s="168" t="s">
        <v>19</v>
      </c>
      <c r="F21" s="168" t="s">
        <v>20</v>
      </c>
      <c r="G21" s="171" t="s">
        <v>21</v>
      </c>
      <c r="H21" s="171" t="s">
        <v>22</v>
      </c>
      <c r="I21" s="73"/>
    </row>
    <row r="22" spans="1:16" s="65" customFormat="1" ht="15" customHeight="1">
      <c r="A22" s="163"/>
      <c r="B22" s="164"/>
      <c r="C22" s="165"/>
      <c r="D22" s="169"/>
      <c r="E22" s="169"/>
      <c r="F22" s="169"/>
      <c r="G22" s="172"/>
      <c r="H22" s="172"/>
      <c r="I22" s="73"/>
    </row>
    <row r="23" spans="1:16" s="65" customFormat="1" ht="90" customHeight="1">
      <c r="A23" s="166"/>
      <c r="B23" s="167"/>
      <c r="C23" s="165"/>
      <c r="D23" s="170"/>
      <c r="E23" s="170"/>
      <c r="F23" s="170"/>
      <c r="G23" s="172"/>
      <c r="H23" s="172"/>
      <c r="I23" s="73"/>
    </row>
    <row r="24" spans="1:16" s="74" customFormat="1" ht="14.25">
      <c r="A24" s="149">
        <v>874275.06</v>
      </c>
      <c r="B24" s="150"/>
      <c r="C24" s="151"/>
      <c r="D24" s="57">
        <v>866265.97</v>
      </c>
      <c r="E24" s="9">
        <v>20664</v>
      </c>
      <c r="F24" s="10">
        <f>D24-A24</f>
        <v>-8009.0900000000838</v>
      </c>
      <c r="G24" s="11">
        <f>H55</f>
        <v>864753.85179999995</v>
      </c>
      <c r="H24" s="12">
        <f>D24+E24-G24</f>
        <v>22176.118200000026</v>
      </c>
      <c r="J24" s="75"/>
    </row>
    <row r="25" spans="1:16" ht="45.75" customHeight="1">
      <c r="A25" s="152" t="s">
        <v>83</v>
      </c>
      <c r="B25" s="152"/>
      <c r="C25" s="153"/>
      <c r="D25" s="152"/>
      <c r="E25" s="152"/>
      <c r="F25" s="152"/>
      <c r="G25" s="152"/>
      <c r="H25" s="152"/>
      <c r="I25" s="7"/>
      <c r="J25" s="7"/>
      <c r="K25" s="69"/>
      <c r="L25" s="69"/>
      <c r="M25" s="69"/>
      <c r="N25" s="69"/>
      <c r="O25" s="69"/>
      <c r="P25" s="69"/>
    </row>
    <row r="26" spans="1:16" ht="29.85" customHeight="1">
      <c r="A26" s="154" t="s">
        <v>84</v>
      </c>
      <c r="B26" s="154"/>
      <c r="C26" s="154"/>
      <c r="D26" s="154"/>
      <c r="E26" s="154"/>
      <c r="F26" s="154"/>
      <c r="G26" s="154"/>
      <c r="H26" s="154"/>
      <c r="I26" s="7"/>
      <c r="J26" s="7"/>
      <c r="K26" s="69"/>
      <c r="L26" s="69"/>
      <c r="M26" s="69"/>
      <c r="N26" s="69"/>
      <c r="O26" s="69"/>
      <c r="P26" s="69"/>
    </row>
    <row r="27" spans="1:16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69"/>
      <c r="L27" s="69"/>
      <c r="M27" s="69"/>
      <c r="N27" s="69"/>
      <c r="O27" s="69"/>
      <c r="P27" s="69"/>
    </row>
    <row r="28" spans="1:16" ht="14.25">
      <c r="A28" s="155" t="s">
        <v>85</v>
      </c>
      <c r="B28" s="155"/>
      <c r="C28" s="155"/>
      <c r="D28" s="155"/>
      <c r="E28" s="155"/>
      <c r="F28" s="155"/>
      <c r="G28" s="155"/>
      <c r="H28" s="155"/>
      <c r="I28" s="2"/>
      <c r="J28" s="2"/>
      <c r="K28" s="65"/>
      <c r="L28" s="65"/>
      <c r="M28" s="65"/>
      <c r="N28" s="65"/>
      <c r="O28" s="65"/>
      <c r="P28" s="65"/>
    </row>
    <row r="29" spans="1:16" ht="14.25">
      <c r="A29" s="5"/>
      <c r="B29" s="5"/>
      <c r="C29" s="5"/>
      <c r="D29" s="5"/>
      <c r="E29" s="5"/>
      <c r="F29" s="5"/>
      <c r="G29" s="58"/>
      <c r="H29" s="58"/>
      <c r="I29" s="2"/>
      <c r="J29" s="65"/>
      <c r="K29" s="65"/>
      <c r="L29" s="65"/>
      <c r="M29" s="65"/>
      <c r="N29" s="65"/>
      <c r="O29" s="65"/>
    </row>
    <row r="30" spans="1:16" ht="15" customHeight="1">
      <c r="A30" s="156" t="s">
        <v>23</v>
      </c>
      <c r="B30" s="156"/>
      <c r="C30" s="156"/>
      <c r="D30" s="156"/>
      <c r="E30" s="156"/>
      <c r="F30" s="156"/>
      <c r="G30" s="156"/>
      <c r="H30" s="156"/>
      <c r="I30" s="64"/>
      <c r="J30" s="64"/>
      <c r="K30" s="64"/>
      <c r="L30" s="64"/>
      <c r="M30" s="64"/>
      <c r="N30" s="64"/>
      <c r="O30" s="64"/>
      <c r="P30" s="64"/>
    </row>
    <row r="31" spans="1:16" ht="14.25">
      <c r="A31" s="5" t="s">
        <v>24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16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.75">
      <c r="A33" s="157" t="s">
        <v>25</v>
      </c>
      <c r="B33" s="157"/>
      <c r="C33" s="157"/>
      <c r="D33" s="157"/>
      <c r="E33" s="157"/>
      <c r="F33" s="157"/>
      <c r="G33" s="157"/>
      <c r="H33" s="157"/>
      <c r="I33" s="76"/>
      <c r="J33" s="76"/>
    </row>
    <row r="34" spans="1:16" s="14" customFormat="1">
      <c r="A34" s="15"/>
      <c r="B34" s="16"/>
      <c r="C34" s="143"/>
      <c r="D34" s="143"/>
      <c r="E34" s="144"/>
      <c r="F34" s="144"/>
      <c r="G34" s="16"/>
      <c r="H34" s="17" t="s">
        <v>26</v>
      </c>
      <c r="I34" s="145"/>
      <c r="J34" s="145"/>
    </row>
    <row r="35" spans="1:16" s="14" customFormat="1" ht="15.75">
      <c r="A35" s="146" t="s">
        <v>27</v>
      </c>
      <c r="B35" s="147"/>
      <c r="C35" s="128" t="s">
        <v>28</v>
      </c>
      <c r="D35" s="130"/>
      <c r="E35" s="130"/>
      <c r="F35" s="130"/>
      <c r="G35" s="129"/>
      <c r="H35" s="18" t="s">
        <v>29</v>
      </c>
    </row>
    <row r="36" spans="1:16" s="14" customFormat="1" ht="15" customHeight="1">
      <c r="A36" s="148" t="s">
        <v>86</v>
      </c>
      <c r="B36" s="148"/>
      <c r="C36" s="104" t="s">
        <v>87</v>
      </c>
      <c r="D36" s="105"/>
      <c r="E36" s="105"/>
      <c r="F36" s="105"/>
      <c r="G36" s="106"/>
      <c r="H36" s="19">
        <v>7311</v>
      </c>
    </row>
    <row r="37" spans="1:16" s="14" customFormat="1" ht="15" customHeight="1">
      <c r="A37" s="148"/>
      <c r="B37" s="148"/>
      <c r="C37" s="104" t="s">
        <v>88</v>
      </c>
      <c r="D37" s="105"/>
      <c r="E37" s="105"/>
      <c r="F37" s="105"/>
      <c r="G37" s="106"/>
      <c r="H37" s="19">
        <v>18714</v>
      </c>
    </row>
    <row r="38" spans="1:16" s="14" customFormat="1" ht="15" customHeight="1">
      <c r="A38" s="148"/>
      <c r="B38" s="148"/>
      <c r="C38" s="104" t="s">
        <v>31</v>
      </c>
      <c r="D38" s="105"/>
      <c r="E38" s="105"/>
      <c r="F38" s="105"/>
      <c r="G38" s="106"/>
      <c r="H38" s="19">
        <v>2530</v>
      </c>
    </row>
    <row r="39" spans="1:16" s="14" customFormat="1" ht="15">
      <c r="A39" s="148"/>
      <c r="B39" s="148"/>
      <c r="C39" s="77"/>
      <c r="D39" s="78"/>
      <c r="E39" s="78"/>
      <c r="F39" s="78"/>
      <c r="G39" s="78"/>
      <c r="H39" s="22">
        <f>SUM(H36:H38)</f>
        <v>28555</v>
      </c>
    </row>
    <row r="40" spans="1:16">
      <c r="A40" s="23"/>
      <c r="B40" s="23"/>
      <c r="C40" s="23"/>
      <c r="D40" s="23"/>
      <c r="E40" s="24"/>
      <c r="F40" s="24"/>
      <c r="G40" s="24"/>
      <c r="H40" s="24"/>
      <c r="I40" s="24"/>
      <c r="J40" s="24"/>
    </row>
    <row r="41" spans="1:16" ht="42.75" customHeight="1">
      <c r="A41" s="126" t="s">
        <v>89</v>
      </c>
      <c r="B41" s="126"/>
      <c r="C41" s="126"/>
      <c r="D41" s="126"/>
      <c r="E41" s="126"/>
      <c r="F41" s="126"/>
      <c r="G41" s="126"/>
      <c r="H41" s="126"/>
      <c r="I41" s="64"/>
      <c r="J41" s="64"/>
    </row>
    <row r="42" spans="1:16">
      <c r="A42" s="23"/>
      <c r="B42" s="23"/>
      <c r="C42" s="23"/>
      <c r="D42" s="23"/>
      <c r="E42" s="24"/>
      <c r="F42" s="24"/>
      <c r="G42" s="24"/>
      <c r="H42" s="24"/>
      <c r="I42" s="24"/>
      <c r="J42" s="24"/>
    </row>
    <row r="43" spans="1:16" ht="33" customHeight="1">
      <c r="A43" s="127" t="s">
        <v>90</v>
      </c>
      <c r="B43" s="127"/>
      <c r="C43" s="127"/>
      <c r="D43" s="127"/>
      <c r="E43" s="127"/>
      <c r="F43" s="127"/>
      <c r="G43" s="127"/>
      <c r="H43" s="127"/>
      <c r="I43" s="79"/>
      <c r="J43" s="79"/>
      <c r="K43" s="71"/>
      <c r="L43" s="71"/>
      <c r="M43" s="71"/>
      <c r="N43" s="71"/>
      <c r="O43" s="71"/>
      <c r="P43" s="71"/>
    </row>
    <row r="44" spans="1:16" ht="15">
      <c r="A44" s="25"/>
      <c r="B44" s="25"/>
      <c r="C44" s="25"/>
      <c r="D44" s="25"/>
      <c r="E44" s="25"/>
      <c r="F44" s="25"/>
      <c r="G44" s="25"/>
      <c r="H44" s="26" t="s">
        <v>30</v>
      </c>
      <c r="I44" s="80"/>
      <c r="J44" s="25"/>
      <c r="M44" s="25"/>
      <c r="N44" s="25"/>
      <c r="O44" s="25"/>
      <c r="P44" s="25"/>
    </row>
    <row r="45" spans="1:16" ht="15.75">
      <c r="A45" s="128" t="s">
        <v>27</v>
      </c>
      <c r="B45" s="129"/>
      <c r="C45" s="128" t="s">
        <v>28</v>
      </c>
      <c r="D45" s="130"/>
      <c r="E45" s="130"/>
      <c r="F45" s="130"/>
      <c r="G45" s="129"/>
      <c r="H45" s="18" t="s">
        <v>29</v>
      </c>
      <c r="I45" s="25"/>
      <c r="J45" s="25"/>
      <c r="K45" s="25"/>
      <c r="L45" s="25"/>
    </row>
    <row r="46" spans="1:16" ht="15" customHeight="1">
      <c r="A46" s="131" t="s">
        <v>86</v>
      </c>
      <c r="B46" s="132"/>
      <c r="C46" s="137" t="s">
        <v>91</v>
      </c>
      <c r="D46" s="138"/>
      <c r="E46" s="138"/>
      <c r="F46" s="138"/>
      <c r="G46" s="139"/>
      <c r="H46" s="19">
        <v>1990</v>
      </c>
      <c r="I46" s="25"/>
      <c r="J46" s="25"/>
      <c r="K46" s="25"/>
      <c r="L46" s="25"/>
    </row>
    <row r="47" spans="1:16" ht="17.100000000000001" customHeight="1">
      <c r="A47" s="133"/>
      <c r="B47" s="134"/>
      <c r="C47" s="140" t="s">
        <v>92</v>
      </c>
      <c r="D47" s="141"/>
      <c r="E47" s="141"/>
      <c r="F47" s="141"/>
      <c r="G47" s="142"/>
      <c r="H47" s="19">
        <v>2154</v>
      </c>
      <c r="I47" s="25"/>
      <c r="J47" s="25"/>
      <c r="K47" s="25"/>
      <c r="L47" s="25"/>
    </row>
    <row r="48" spans="1:16" ht="14.25" customHeight="1">
      <c r="A48" s="135"/>
      <c r="B48" s="136"/>
      <c r="C48" s="104" t="s">
        <v>32</v>
      </c>
      <c r="D48" s="105"/>
      <c r="E48" s="105"/>
      <c r="F48" s="105"/>
      <c r="G48" s="106"/>
      <c r="H48" s="35">
        <f>1.3*3720</f>
        <v>4836</v>
      </c>
      <c r="I48" s="24"/>
      <c r="J48" s="24"/>
    </row>
    <row r="49" spans="1:11" ht="11.25" customHeight="1">
      <c r="A49" s="81"/>
      <c r="B49" s="81"/>
      <c r="C49" s="82"/>
      <c r="D49" s="82"/>
      <c r="E49" s="82"/>
      <c r="F49" s="82"/>
      <c r="G49" s="82"/>
      <c r="H49" s="83"/>
      <c r="I49" s="24"/>
      <c r="J49" s="24"/>
    </row>
    <row r="50" spans="1:11">
      <c r="A50" s="27" t="s">
        <v>71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1" ht="18" customHeight="1">
      <c r="A51" s="114" t="s">
        <v>33</v>
      </c>
      <c r="B51" s="114"/>
      <c r="C51" s="114"/>
      <c r="D51" s="114"/>
      <c r="E51" s="114"/>
      <c r="F51" s="114"/>
      <c r="G51" s="114"/>
      <c r="H51" s="114"/>
      <c r="I51" s="28"/>
      <c r="J51" s="28"/>
    </row>
    <row r="52" spans="1:11" ht="12.2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1" ht="15.75">
      <c r="A53" s="115" t="s">
        <v>34</v>
      </c>
      <c r="B53" s="115"/>
      <c r="C53" s="115"/>
      <c r="D53" s="115"/>
      <c r="E53" s="115"/>
      <c r="F53" s="115"/>
      <c r="G53" s="115"/>
      <c r="H53" s="115"/>
      <c r="I53" s="71"/>
      <c r="J53" s="71"/>
    </row>
    <row r="54" spans="1:11" ht="15.75">
      <c r="A54" s="6"/>
      <c r="B54" s="6"/>
      <c r="C54" s="6"/>
      <c r="D54" s="6"/>
      <c r="E54" s="6"/>
      <c r="F54" s="6"/>
      <c r="G54" s="6"/>
      <c r="H54" s="26" t="s">
        <v>35</v>
      </c>
      <c r="I54" s="80"/>
      <c r="J54" s="6"/>
    </row>
    <row r="55" spans="1:11" ht="15.75">
      <c r="A55" s="116" t="s">
        <v>36</v>
      </c>
      <c r="B55" s="116"/>
      <c r="C55" s="116"/>
      <c r="D55" s="116"/>
      <c r="E55" s="116"/>
      <c r="F55" s="116"/>
      <c r="G55" s="117"/>
      <c r="H55" s="29">
        <f>SUM(H63:H72)+H57+H62</f>
        <v>864753.85179999995</v>
      </c>
      <c r="I55" s="84"/>
      <c r="J55" s="84"/>
    </row>
    <row r="56" spans="1:11" ht="15">
      <c r="A56" s="30" t="s">
        <v>37</v>
      </c>
      <c r="B56" s="118" t="s">
        <v>38</v>
      </c>
      <c r="C56" s="119"/>
      <c r="D56" s="119"/>
      <c r="E56" s="119"/>
      <c r="F56" s="119"/>
      <c r="G56" s="120"/>
      <c r="H56" s="31" t="s">
        <v>39</v>
      </c>
      <c r="I56" s="32"/>
    </row>
    <row r="57" spans="1:11" ht="15.75">
      <c r="A57" s="33" t="s">
        <v>40</v>
      </c>
      <c r="B57" s="20" t="s">
        <v>41</v>
      </c>
      <c r="C57" s="21"/>
      <c r="D57" s="21"/>
      <c r="E57" s="21"/>
      <c r="F57" s="21"/>
      <c r="G57" s="21"/>
      <c r="H57" s="34">
        <f>SUM(H58:H61)</f>
        <v>32150</v>
      </c>
      <c r="I57" s="7"/>
      <c r="K57" s="85">
        <f>[1]Основное!$C$5*[1]Основное!K35</f>
        <v>0</v>
      </c>
    </row>
    <row r="58" spans="1:11" ht="15">
      <c r="A58" s="33"/>
      <c r="B58" s="20" t="s">
        <v>43</v>
      </c>
      <c r="C58" s="21"/>
      <c r="D58" s="21"/>
      <c r="E58" s="21"/>
      <c r="F58" s="21"/>
      <c r="G58" s="21"/>
      <c r="H58" s="35">
        <f>1990+3719</f>
        <v>5709</v>
      </c>
      <c r="I58" s="7"/>
    </row>
    <row r="59" spans="1:11" ht="15">
      <c r="A59" s="33"/>
      <c r="B59" s="20" t="s">
        <v>72</v>
      </c>
      <c r="C59" s="21"/>
      <c r="D59" s="21"/>
      <c r="E59" s="21"/>
      <c r="F59" s="21"/>
      <c r="G59" s="21"/>
      <c r="H59" s="35">
        <f>2154+1834</f>
        <v>3988</v>
      </c>
      <c r="I59" s="7"/>
    </row>
    <row r="60" spans="1:11" ht="15">
      <c r="A60" s="33"/>
      <c r="B60" s="20" t="s">
        <v>42</v>
      </c>
      <c r="C60" s="21"/>
      <c r="D60" s="21"/>
      <c r="E60" s="21"/>
      <c r="F60" s="21"/>
      <c r="G60" s="21"/>
      <c r="H60" s="35">
        <v>6271</v>
      </c>
      <c r="I60" s="7"/>
    </row>
    <row r="61" spans="1:11" ht="49.7" customHeight="1">
      <c r="A61" s="33"/>
      <c r="B61" s="121" t="s">
        <v>93</v>
      </c>
      <c r="C61" s="122"/>
      <c r="D61" s="122"/>
      <c r="E61" s="122"/>
      <c r="F61" s="122"/>
      <c r="G61" s="122"/>
      <c r="H61" s="35">
        <f>4.35*3720</f>
        <v>16181.999999999998</v>
      </c>
      <c r="I61" s="7"/>
    </row>
    <row r="62" spans="1:11" ht="31.5" customHeight="1">
      <c r="A62" s="33" t="s">
        <v>44</v>
      </c>
      <c r="B62" s="123" t="s">
        <v>45</v>
      </c>
      <c r="C62" s="124"/>
      <c r="D62" s="124"/>
      <c r="E62" s="124"/>
      <c r="F62" s="124"/>
      <c r="G62" s="125"/>
      <c r="H62" s="35">
        <f>4836</f>
        <v>4836</v>
      </c>
      <c r="I62" s="7"/>
    </row>
    <row r="63" spans="1:11" ht="15">
      <c r="A63" s="33" t="s">
        <v>46</v>
      </c>
      <c r="B63" s="20" t="s">
        <v>47</v>
      </c>
      <c r="C63" s="21"/>
      <c r="D63" s="21"/>
      <c r="E63" s="21"/>
      <c r="F63" s="21"/>
      <c r="G63" s="21"/>
      <c r="H63" s="35">
        <f>9.71*3720</f>
        <v>36121.200000000004</v>
      </c>
      <c r="I63" s="7"/>
    </row>
    <row r="64" spans="1:11" ht="15">
      <c r="A64" s="33" t="s">
        <v>48</v>
      </c>
      <c r="B64" s="20" t="s">
        <v>94</v>
      </c>
      <c r="C64" s="21"/>
      <c r="D64" s="21"/>
      <c r="E64" s="21"/>
      <c r="F64" s="21"/>
      <c r="G64" s="21"/>
      <c r="H64" s="35">
        <f>1.21*3720</f>
        <v>4501.2</v>
      </c>
      <c r="I64" s="7"/>
    </row>
    <row r="65" spans="1:13" ht="15">
      <c r="A65" s="33" t="s">
        <v>49</v>
      </c>
      <c r="B65" s="20" t="s">
        <v>95</v>
      </c>
      <c r="C65" s="21"/>
      <c r="D65" s="21"/>
      <c r="E65" s="21"/>
      <c r="F65" s="21"/>
      <c r="G65" s="21"/>
      <c r="H65" s="35">
        <f>7.93*3720</f>
        <v>29499.599999999999</v>
      </c>
      <c r="I65" s="7"/>
    </row>
    <row r="66" spans="1:13" ht="15">
      <c r="A66" s="33" t="s">
        <v>50</v>
      </c>
      <c r="B66" s="20" t="s">
        <v>52</v>
      </c>
      <c r="C66" s="21"/>
      <c r="D66" s="21"/>
      <c r="E66" s="21"/>
      <c r="F66" s="21"/>
      <c r="G66" s="21"/>
      <c r="H66" s="36">
        <v>147237.6</v>
      </c>
      <c r="I66" s="7"/>
    </row>
    <row r="67" spans="1:13" ht="15">
      <c r="A67" s="33" t="s">
        <v>51</v>
      </c>
      <c r="B67" s="20" t="s">
        <v>54</v>
      </c>
      <c r="C67" s="21"/>
      <c r="D67" s="21"/>
      <c r="E67" s="21"/>
      <c r="F67" s="21"/>
      <c r="G67" s="21"/>
      <c r="H67" s="35">
        <f>4100*2+967</f>
        <v>9167</v>
      </c>
      <c r="I67" s="7"/>
    </row>
    <row r="68" spans="1:13" ht="15">
      <c r="A68" s="33" t="s">
        <v>53</v>
      </c>
      <c r="B68" s="20" t="s">
        <v>96</v>
      </c>
      <c r="C68" s="21"/>
      <c r="D68" s="21"/>
      <c r="E68" s="21"/>
      <c r="F68" s="21"/>
      <c r="G68" s="21"/>
      <c r="H68" s="36">
        <v>47145</v>
      </c>
      <c r="I68" s="7"/>
    </row>
    <row r="69" spans="1:13" ht="15">
      <c r="A69" s="33">
        <v>10</v>
      </c>
      <c r="B69" s="20" t="s">
        <v>55</v>
      </c>
      <c r="C69" s="21"/>
      <c r="D69" s="21"/>
      <c r="E69" s="21"/>
      <c r="F69" s="21"/>
      <c r="G69" s="21"/>
      <c r="H69" s="35">
        <f>94.08*3720</f>
        <v>349977.59999999998</v>
      </c>
      <c r="I69" s="7"/>
    </row>
    <row r="70" spans="1:13" ht="15">
      <c r="A70" s="33">
        <v>11</v>
      </c>
      <c r="B70" s="20" t="s">
        <v>56</v>
      </c>
      <c r="C70" s="21"/>
      <c r="D70" s="21"/>
      <c r="E70" s="21"/>
      <c r="F70" s="21"/>
      <c r="G70" s="21"/>
      <c r="H70" s="35">
        <f>42.04*3720</f>
        <v>156388.79999999999</v>
      </c>
      <c r="I70" s="7"/>
    </row>
    <row r="71" spans="1:13" ht="15">
      <c r="A71" s="33">
        <v>13</v>
      </c>
      <c r="B71" s="104" t="s">
        <v>73</v>
      </c>
      <c r="C71" s="105"/>
      <c r="D71" s="105"/>
      <c r="E71" s="105"/>
      <c r="F71" s="105"/>
      <c r="G71" s="106"/>
      <c r="H71" s="35">
        <f>5.78*3720</f>
        <v>21501.600000000002</v>
      </c>
      <c r="I71" s="7"/>
    </row>
    <row r="72" spans="1:13" ht="14.25">
      <c r="A72" s="59">
        <v>14</v>
      </c>
      <c r="B72" s="107" t="s">
        <v>74</v>
      </c>
      <c r="C72" s="108"/>
      <c r="D72" s="108"/>
      <c r="E72" s="108"/>
      <c r="F72" s="108"/>
      <c r="G72" s="109"/>
      <c r="H72" s="60">
        <f>A24*0.03</f>
        <v>26228.251800000002</v>
      </c>
      <c r="I72" s="86"/>
      <c r="J72" s="86"/>
    </row>
    <row r="73" spans="1:13" s="14" customFormat="1" ht="26.45" customHeight="1">
      <c r="A73" s="110" t="s">
        <v>97</v>
      </c>
      <c r="B73" s="110"/>
      <c r="C73" s="110"/>
      <c r="D73" s="110"/>
      <c r="E73" s="110"/>
      <c r="F73" s="110"/>
      <c r="G73" s="110"/>
      <c r="H73" s="110"/>
      <c r="I73" s="87"/>
      <c r="J73" s="87"/>
    </row>
    <row r="74" spans="1:13" s="14" customFormat="1">
      <c r="A74" s="37"/>
      <c r="B74" s="111"/>
      <c r="C74" s="111"/>
      <c r="D74" s="111"/>
      <c r="E74" s="111"/>
      <c r="F74" s="111"/>
      <c r="G74" s="111"/>
      <c r="H74" s="111"/>
      <c r="I74" s="38"/>
      <c r="J74" s="38"/>
    </row>
    <row r="75" spans="1:13" s="14" customFormat="1" ht="15.75">
      <c r="A75" s="112" t="s">
        <v>57</v>
      </c>
      <c r="B75" s="112"/>
      <c r="C75" s="112"/>
      <c r="D75" s="112"/>
      <c r="E75" s="112"/>
      <c r="F75" s="112"/>
      <c r="G75" s="112"/>
      <c r="I75" s="37"/>
      <c r="J75" s="37"/>
    </row>
    <row r="76" spans="1:13" s="14" customFormat="1" ht="15">
      <c r="A76" s="32"/>
      <c r="B76" s="32"/>
      <c r="C76" s="32"/>
      <c r="D76" s="32"/>
      <c r="E76" s="88" t="s">
        <v>58</v>
      </c>
      <c r="F76" s="47"/>
      <c r="G76" s="39"/>
      <c r="H76" s="38"/>
      <c r="I76" s="38"/>
      <c r="J76" s="38"/>
    </row>
    <row r="77" spans="1:13" s="14" customFormat="1" ht="34.5" customHeight="1">
      <c r="A77" s="40" t="s">
        <v>75</v>
      </c>
      <c r="B77" s="41" t="s">
        <v>59</v>
      </c>
      <c r="C77" s="42" t="s">
        <v>60</v>
      </c>
      <c r="D77" s="43" t="s">
        <v>76</v>
      </c>
      <c r="E77" s="44" t="s">
        <v>61</v>
      </c>
      <c r="F77" s="45"/>
      <c r="G77" s="46"/>
      <c r="H77" s="47"/>
      <c r="I77" s="38"/>
      <c r="J77" s="38"/>
      <c r="K77" s="38"/>
    </row>
    <row r="78" spans="1:13" s="14" customFormat="1" ht="15">
      <c r="A78" s="48">
        <v>4344</v>
      </c>
      <c r="B78" s="48">
        <v>0</v>
      </c>
      <c r="C78" s="49">
        <v>4320</v>
      </c>
      <c r="D78" s="50">
        <v>12000</v>
      </c>
      <c r="E78" s="50">
        <f>SUM(A78:D78)</f>
        <v>20664</v>
      </c>
      <c r="F78" s="51"/>
      <c r="G78" s="52"/>
      <c r="H78" s="38"/>
      <c r="I78" s="38"/>
    </row>
    <row r="79" spans="1:13" s="14" customFormat="1" ht="15">
      <c r="A79" s="53"/>
      <c r="B79" s="53"/>
      <c r="C79" s="54"/>
      <c r="D79" s="54"/>
      <c r="E79" s="54"/>
      <c r="F79" s="54"/>
      <c r="G79" s="47"/>
      <c r="H79" s="38"/>
      <c r="I79" s="38"/>
      <c r="J79" s="38"/>
    </row>
    <row r="80" spans="1:13" s="14" customFormat="1" ht="93.75" customHeight="1">
      <c r="A80" s="113" t="s">
        <v>62</v>
      </c>
      <c r="B80" s="113"/>
      <c r="C80" s="113"/>
      <c r="D80" s="113"/>
      <c r="E80" s="113"/>
      <c r="F80" s="113"/>
      <c r="G80" s="113"/>
      <c r="H80" s="113"/>
      <c r="I80" s="89"/>
      <c r="J80" s="89"/>
      <c r="K80" s="89"/>
      <c r="L80" s="89"/>
      <c r="M80" s="89"/>
    </row>
    <row r="81" spans="1:16" ht="61.5" customHeight="1">
      <c r="A81" s="99" t="s">
        <v>63</v>
      </c>
      <c r="B81" s="99"/>
      <c r="C81" s="99"/>
      <c r="D81" s="99"/>
      <c r="E81" s="99"/>
      <c r="F81" s="99"/>
      <c r="G81" s="99"/>
      <c r="H81" s="99"/>
      <c r="I81" s="90"/>
      <c r="J81" s="90"/>
      <c r="K81" s="90"/>
      <c r="L81" s="90"/>
      <c r="M81" s="90"/>
      <c r="N81" s="90"/>
      <c r="O81" s="90"/>
      <c r="P81" s="90"/>
    </row>
    <row r="82" spans="1:16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6" ht="15">
      <c r="A83" s="100" t="s">
        <v>64</v>
      </c>
      <c r="B83" s="100"/>
      <c r="C83" s="100"/>
      <c r="D83" s="100"/>
      <c r="E83" s="100"/>
      <c r="F83" s="100"/>
      <c r="G83" s="100"/>
      <c r="H83" s="100"/>
      <c r="I83" s="91"/>
      <c r="J83" s="91"/>
      <c r="K83" s="92"/>
      <c r="L83" s="92"/>
      <c r="M83" s="92"/>
      <c r="N83" s="92"/>
      <c r="O83" s="92"/>
      <c r="P83" s="92"/>
    </row>
    <row r="84" spans="1:16" ht="15">
      <c r="A84" s="100" t="s">
        <v>65</v>
      </c>
      <c r="B84" s="100"/>
      <c r="C84" s="100"/>
      <c r="D84" s="100"/>
      <c r="E84" s="100"/>
      <c r="F84" s="100"/>
      <c r="G84" s="100"/>
      <c r="H84" s="100"/>
      <c r="I84" s="91"/>
      <c r="J84" s="91"/>
      <c r="K84" s="92"/>
      <c r="L84" s="92"/>
      <c r="M84" s="92"/>
      <c r="N84" s="92"/>
      <c r="O84" s="92"/>
      <c r="P84" s="92"/>
    </row>
    <row r="85" spans="1:16" ht="14.25">
      <c r="A85" s="101" t="s">
        <v>66</v>
      </c>
      <c r="B85" s="101"/>
      <c r="C85" s="101"/>
      <c r="D85" s="101"/>
      <c r="E85" s="101"/>
      <c r="F85" s="101"/>
      <c r="G85" s="101"/>
      <c r="H85" s="101"/>
      <c r="I85" s="93"/>
      <c r="J85" s="93"/>
      <c r="K85" s="93"/>
      <c r="L85" s="93"/>
      <c r="M85" s="93"/>
      <c r="N85" s="93"/>
      <c r="O85" s="93"/>
      <c r="P85" s="93"/>
    </row>
    <row r="86" spans="1:16" ht="15">
      <c r="A86" s="102" t="s">
        <v>67</v>
      </c>
      <c r="B86" s="102"/>
      <c r="C86" s="102"/>
      <c r="D86" s="102"/>
      <c r="E86" s="102"/>
      <c r="F86" s="102"/>
      <c r="G86" s="102"/>
      <c r="H86" s="102"/>
      <c r="I86" s="94"/>
      <c r="J86" s="94"/>
      <c r="K86" s="95"/>
      <c r="L86" s="95"/>
      <c r="M86" s="95"/>
      <c r="N86" s="95"/>
      <c r="O86" s="95"/>
      <c r="P86" s="95"/>
    </row>
    <row r="87" spans="1:16" ht="15">
      <c r="A87" s="103" t="s">
        <v>68</v>
      </c>
      <c r="B87" s="103"/>
      <c r="C87" s="103"/>
      <c r="D87" s="103"/>
      <c r="E87" s="103"/>
      <c r="F87" s="103"/>
      <c r="G87" s="103"/>
      <c r="H87" s="103"/>
      <c r="I87" s="96"/>
      <c r="J87" s="96"/>
      <c r="K87" s="97"/>
      <c r="L87" s="97"/>
      <c r="M87" s="97"/>
      <c r="N87" s="97"/>
      <c r="O87" s="97"/>
      <c r="P87" s="97"/>
    </row>
  </sheetData>
  <mergeCells count="55">
    <mergeCell ref="A1:H1"/>
    <mergeCell ref="A2:H2"/>
    <mergeCell ref="A3:H3"/>
    <mergeCell ref="E5:H7"/>
    <mergeCell ref="A17:H17"/>
    <mergeCell ref="A19:H19"/>
    <mergeCell ref="B20:F20"/>
    <mergeCell ref="I20:J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I34:J34"/>
    <mergeCell ref="A35:B35"/>
    <mergeCell ref="C35:G35"/>
    <mergeCell ref="A36:B39"/>
    <mergeCell ref="C36:G36"/>
    <mergeCell ref="C37:G37"/>
    <mergeCell ref="C38:G38"/>
    <mergeCell ref="A41:H41"/>
    <mergeCell ref="A43:H43"/>
    <mergeCell ref="A45:B45"/>
    <mergeCell ref="C45:G45"/>
    <mergeCell ref="A46:B48"/>
    <mergeCell ref="C46:G46"/>
    <mergeCell ref="C47:G47"/>
    <mergeCell ref="C48:G48"/>
    <mergeCell ref="A51:H51"/>
    <mergeCell ref="A53:H53"/>
    <mergeCell ref="A55:G55"/>
    <mergeCell ref="B56:G56"/>
    <mergeCell ref="B61:G61"/>
    <mergeCell ref="B62:G62"/>
    <mergeCell ref="B71:G71"/>
    <mergeCell ref="B72:G72"/>
    <mergeCell ref="A73:H73"/>
    <mergeCell ref="B74:H74"/>
    <mergeCell ref="A75:G75"/>
    <mergeCell ref="A80:H80"/>
    <mergeCell ref="A81:H81"/>
    <mergeCell ref="A83:H83"/>
    <mergeCell ref="A84:H84"/>
    <mergeCell ref="A85:H85"/>
    <mergeCell ref="A86:H86"/>
    <mergeCell ref="A87:H87"/>
  </mergeCells>
  <hyperlinks>
    <hyperlink ref="B56" r:id="rId1" display="blgorod@rambler.ru,"/>
    <hyperlink ref="A8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2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5</vt:lpstr>
      <vt:lpstr>'Набережная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2024-03-27T12:49:06Z</dcterms:modified>
</cp:coreProperties>
</file>