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Успенка 23" sheetId="31" r:id="rId1"/>
  </sheets>
  <definedNames>
    <definedName name="_xlnm.Print_Area" localSheetId="0">'Успенка 23'!$A$1:$H$87</definedName>
  </definedNames>
  <calcPr calcId="124519"/>
</workbook>
</file>

<file path=xl/calcChain.xml><?xml version="1.0" encoding="utf-8"?>
<calcChain xmlns="http://schemas.openxmlformats.org/spreadsheetml/2006/main">
  <c r="D78" i="31"/>
  <c r="H72"/>
  <c r="H71"/>
  <c r="H70"/>
  <c r="H69"/>
  <c r="H67"/>
  <c r="H65"/>
  <c r="H64"/>
  <c r="H63"/>
  <c r="H62"/>
  <c r="H61"/>
  <c r="H60"/>
  <c r="H58"/>
  <c r="H57"/>
  <c r="H55"/>
  <c r="G24"/>
  <c r="H24"/>
  <c r="H48"/>
  <c r="H39"/>
  <c r="H37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промывка, поверка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<sst xmlns="http://schemas.openxmlformats.org/spreadsheetml/2006/main" count="100" uniqueCount="97">
  <si>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</si>
  <si>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</si>
  <si>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</si>
  <si>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</si>
  <si>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</si>
  <si>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</si>
  <si>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</si>
  <si>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</si>
  <si>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</si>
  <si>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</si>
  <si>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</si>
  <si>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</si>
  <si>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</si>
  <si>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</si>
  <si>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</si>
  <si>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</si>
  <si>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</si>
  <si>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</si>
  <si>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</si>
  <si>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</si>
  <si>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</si>
  <si>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</si>
  <si>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</si>
  <si>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</si>
  <si>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</si>
  <si>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</si>
  <si>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</si>
  <si>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</si>
  <si>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</si>
  <si>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</si>
  <si>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</si>
  <si>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</si>
  <si>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</si>
  <si>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</si>
  <si>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</si>
  <si>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</si>
  <si>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</si>
  <si>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</si>
  <si>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</si>
  <si>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</si>
  <si>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</si>
  <si>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</si>
  <si>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</si>
  <si>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</si>
  <si>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</si>
  <si>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</si>
  <si>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</si>
  <si>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</si>
  <si>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</si>
  <si>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</si>
  <si>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</si>
  <si>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</si>
  <si>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</si>
  <si>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</si>
  <si>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Рентабельность 3%</t>
  </si>
  <si>
    <t>Перечень выполненных работ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</si>
  <si>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</si>
  <si>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ИП Шишкин</t>
  </si>
  <si>
    <t>Количество этажей - 9</t>
  </si>
  <si>
    <t>2,14 руб/м²</t>
  </si>
  <si>
    <t>Промывка системы отопления и водоотведение</t>
  </si>
  <si>
    <t xml:space="preserve">Ростелеком, МТС </t>
  </si>
  <si>
    <t>3,74 руб/м²</t>
  </si>
  <si>
    <t>Услуги ЕИРКЦ  3,2%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</si>
  <si>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</si>
  <si>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9</t>
  </si>
  <si>
    <t>Сервисно-техническое обслуживание общедомовых приборов учёта</t>
  </si>
  <si>
    <t xml:space="preserve"> об исполнении договора управления жилым домом №23 по ул.Успенка</t>
  </si>
  <si>
    <t xml:space="preserve">Адрес дома - Успенка 23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</si>
  <si>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</si>
  <si>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Общая площадь дома - 9316 кв. м</t>
  </si>
  <si>
    <t>Общая площадь квартир - 6255,95 кв.м.</t>
  </si>
  <si>
    <t>Количество подъездов - 3</t>
  </si>
  <si>
    <t>Количество квартир - 107</t>
  </si>
  <si>
    <t>14,16 руб/м²</t>
  </si>
  <si>
    <t>Площадь подъезда - 1227,4 кв. м</t>
  </si>
  <si>
    <t>Площадь подвала - 869,2 кв. м</t>
  </si>
  <si>
    <t>Площадь кровли - 1040 кв. м</t>
  </si>
  <si>
    <t>Площадь газона - 600 кв. м</t>
  </si>
  <si>
    <t>В таблице №1 приведено движение денежных средств по статье содержание и текущий ремонт  по лицевому счету дома №23 по ул.Успенка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</si>
  <si>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22 174 руб.</t>
  </si>
  <si>
    <r>
      <t xml:space="preserve">Задолженность населения за жку на 31.12.2023г. составляет 113049,07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</si>
  <si>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2023 году были произведены следующие виды работ по текущему ремонту (Таблица №2). </t>
  </si>
  <si>
    <t>ул.Успенка д.23</t>
  </si>
  <si>
    <t>Смена вентилей и клапанов, сгонов у трубопроводов</t>
  </si>
  <si>
    <t>Общестроительные работы(в т.ч. мус.котейнеры)</t>
  </si>
  <si>
    <t>Замена проводов, кабеля, уст-ка  светильника</t>
  </si>
  <si>
    <t>В ходе плановых осмотров, а также на основании обращений собственников помещений жилого дома №23 по ул.Успенка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</si>
  <si>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</si>
  <si>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Замена электрооборудования (лампы, выключатель)</t>
  </si>
  <si>
    <t>Работы общестроительные (смена замков, ремонт мус. контейнеров, лавочек, уст-ка сеток, смена линолеума)</t>
  </si>
  <si>
    <t>Нормативная численность обслуживающего персонала  - 2,6 чел</t>
  </si>
  <si>
    <t>Сумма, руб.</t>
  </si>
  <si>
    <t>ремонт общестроительный</t>
  </si>
  <si>
    <t>Тех. Освидетельствование, страхование лифтов</t>
  </si>
  <si>
    <t>Доходы полученные от размещения рекламы и предоставления места под аренду в многоквартирном доме №23 по ул. Успенка представлены в таблице №5</t>
  </si>
  <si>
    <t>ИП Квасова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</si>
</sst>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3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1" fontId="4" fillId="2" borderId="0" xfId="0" applyNumberFormat="1" applyFont="1" applyFill="1"/>
    <xf numFmtId="0" fontId="7" fillId="3" borderId="4" xfId="2" applyFont="1" applyFill="1" applyBorder="1" applyAlignment="1">
      <alignment horizontal="center"/>
    </xf>
    <xf numFmtId="0" fontId="7" fillId="3" borderId="0" xfId="2" applyFont="1" applyFill="1" applyAlignment="1">
      <alignment horizontal="left" wrapText="1"/>
    </xf>
    <xf numFmtId="0" fontId="20" fillId="2" borderId="0" xfId="2" applyFont="1" applyFill="1" applyAlignment="1">
      <alignment horizontal="left"/>
    </xf>
    <xf numFmtId="0" fontId="9" fillId="2" borderId="2" xfId="0" applyFont="1" applyFill="1" applyBorder="1"/>
    <xf numFmtId="2" fontId="4" fillId="2" borderId="0" xfId="0" applyNumberFormat="1" applyFont="1" applyFill="1" applyBorder="1"/>
    <xf numFmtId="0" fontId="6" fillId="2" borderId="5" xfId="2" applyFont="1" applyFill="1" applyBorder="1" applyAlignment="1"/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20" fillId="2" borderId="0" xfId="2" applyFont="1" applyFill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" style="45" customWidth="1"/>
    <col min="2" max="2" width="12.42578125" style="45" customWidth="1"/>
    <col min="3" max="3" width="15.42578125" style="45" customWidth="1"/>
    <col min="4" max="4" width="12" style="45" customWidth="1"/>
    <col min="5" max="5" width="15.140625" style="45" customWidth="1"/>
    <col min="6" max="6" width="16.7109375" style="45" customWidth="1"/>
    <col min="7" max="7" width="21" style="45" customWidth="1"/>
    <col min="8" max="8" width="13.140625" style="45" customWidth="1"/>
    <col min="9" max="9" width="9.140625" style="45"/>
    <col min="10" max="10" width="7" style="45" customWidth="1"/>
    <col min="11" max="16384" width="9.140625" style="45"/>
  </cols>
  <sheetData>
    <row r="1" spans="1:17" ht="18">
      <c r="A1" s="160" t="s">
        <v>0</v>
      </c>
      <c r="B1" s="160"/>
      <c r="C1" s="160"/>
      <c r="D1" s="160"/>
      <c r="E1" s="160"/>
      <c r="F1" s="160"/>
      <c r="G1" s="160"/>
      <c r="H1" s="160"/>
      <c r="I1" s="44"/>
      <c r="J1" s="44"/>
      <c r="K1" s="44"/>
      <c r="L1" s="44"/>
      <c r="M1" s="44"/>
      <c r="N1" s="44"/>
      <c r="O1" s="44"/>
      <c r="P1" s="44"/>
    </row>
    <row r="2" spans="1:17" ht="18">
      <c r="A2" s="160" t="s">
        <v>67</v>
      </c>
      <c r="B2" s="160"/>
      <c r="C2" s="160"/>
      <c r="D2" s="160"/>
      <c r="E2" s="160"/>
      <c r="F2" s="160"/>
      <c r="G2" s="160"/>
      <c r="H2" s="160"/>
      <c r="I2" s="44"/>
      <c r="J2" s="44"/>
      <c r="K2" s="44"/>
      <c r="L2" s="44"/>
      <c r="M2" s="44"/>
      <c r="N2" s="44"/>
      <c r="O2" s="44"/>
      <c r="P2" s="44"/>
    </row>
    <row r="3" spans="1:17" ht="18">
      <c r="A3" s="161" t="s">
        <v>52</v>
      </c>
      <c r="B3" s="161"/>
      <c r="C3" s="161"/>
      <c r="D3" s="161"/>
      <c r="E3" s="161"/>
      <c r="F3" s="161"/>
      <c r="G3" s="161"/>
      <c r="H3" s="161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47" customFormat="1" ht="14.25" customHeight="1">
      <c r="A5" s="2" t="s">
        <v>68</v>
      </c>
      <c r="B5" s="2"/>
      <c r="C5" s="2"/>
      <c r="D5" s="2"/>
      <c r="E5" s="162" t="s">
        <v>69</v>
      </c>
      <c r="F5" s="162"/>
      <c r="G5" s="162"/>
      <c r="H5" s="162"/>
      <c r="I5" s="46"/>
      <c r="J5" s="46"/>
      <c r="K5" s="68"/>
      <c r="L5" s="68"/>
      <c r="M5" s="68"/>
      <c r="N5" s="68"/>
      <c r="O5" s="68"/>
      <c r="P5" s="68"/>
      <c r="Q5" s="68"/>
    </row>
    <row r="6" spans="1:17" s="47" customFormat="1" ht="14.25">
      <c r="A6" s="2" t="s">
        <v>1</v>
      </c>
      <c r="B6" s="2"/>
      <c r="C6" s="2"/>
      <c r="D6" s="2"/>
      <c r="E6" s="162"/>
      <c r="F6" s="162"/>
      <c r="G6" s="162"/>
      <c r="H6" s="162"/>
      <c r="I6" s="46"/>
      <c r="J6" s="46"/>
      <c r="K6" s="68"/>
      <c r="L6" s="68"/>
      <c r="M6" s="68"/>
      <c r="N6" s="68"/>
      <c r="O6" s="68"/>
      <c r="P6" s="68"/>
      <c r="Q6" s="68"/>
    </row>
    <row r="7" spans="1:17" s="47" customFormat="1" ht="29.25" customHeight="1">
      <c r="A7" s="2" t="s">
        <v>70</v>
      </c>
      <c r="B7" s="2"/>
      <c r="C7" s="2"/>
      <c r="D7" s="2"/>
      <c r="E7" s="162"/>
      <c r="F7" s="162"/>
      <c r="G7" s="162"/>
      <c r="H7" s="162"/>
      <c r="I7" s="46"/>
      <c r="J7" s="46"/>
      <c r="K7" s="68"/>
      <c r="L7" s="68"/>
      <c r="M7" s="68"/>
      <c r="N7" s="68"/>
      <c r="O7" s="68"/>
      <c r="P7" s="68"/>
      <c r="Q7" s="68"/>
    </row>
    <row r="8" spans="1:17" s="47" customFormat="1" ht="14.25">
      <c r="A8" s="2" t="s">
        <v>71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  <c r="N8" s="68"/>
      <c r="O8" s="68"/>
      <c r="P8" s="68"/>
      <c r="Q8" s="68"/>
    </row>
    <row r="9" spans="1:17" s="47" customFormat="1" ht="14.25">
      <c r="A9" s="2" t="s">
        <v>58</v>
      </c>
      <c r="B9" s="2"/>
      <c r="C9" s="2"/>
      <c r="D9" s="2"/>
      <c r="E9" s="82" t="s">
        <v>2</v>
      </c>
      <c r="F9" s="3"/>
      <c r="G9" s="3"/>
      <c r="H9" s="3"/>
      <c r="I9" s="46"/>
      <c r="J9" s="46"/>
      <c r="K9" s="68"/>
      <c r="L9" s="68"/>
      <c r="M9" s="68"/>
      <c r="N9" s="68"/>
      <c r="O9" s="68"/>
      <c r="P9" s="68"/>
      <c r="Q9" s="68"/>
    </row>
    <row r="10" spans="1:17" s="47" customFormat="1" ht="14.25">
      <c r="A10" s="2" t="s">
        <v>72</v>
      </c>
      <c r="B10" s="2"/>
      <c r="C10" s="2"/>
      <c r="D10" s="2"/>
      <c r="E10" s="4"/>
      <c r="F10" s="82"/>
      <c r="G10" s="82"/>
      <c r="H10" s="82"/>
      <c r="I10" s="42"/>
      <c r="J10" s="42"/>
      <c r="K10" s="68"/>
      <c r="L10" s="68"/>
      <c r="M10" s="68"/>
      <c r="N10" s="68"/>
      <c r="O10" s="68"/>
      <c r="P10" s="68"/>
      <c r="Q10" s="68"/>
    </row>
    <row r="11" spans="1:17" s="47" customFormat="1" ht="14.25">
      <c r="A11" s="2" t="s">
        <v>73</v>
      </c>
      <c r="B11" s="2"/>
      <c r="C11" s="2"/>
      <c r="D11" s="2"/>
      <c r="E11" s="5" t="s">
        <v>3</v>
      </c>
      <c r="F11" s="5"/>
      <c r="G11" s="5" t="s">
        <v>74</v>
      </c>
      <c r="H11" s="4"/>
      <c r="I11" s="2"/>
      <c r="J11" s="2"/>
      <c r="K11" s="68"/>
      <c r="L11" s="68"/>
      <c r="M11" s="68"/>
      <c r="N11" s="68"/>
      <c r="O11" s="68"/>
      <c r="P11" s="68"/>
      <c r="Q11" s="68"/>
    </row>
    <row r="12" spans="1:17" s="47" customFormat="1" ht="14.25">
      <c r="A12" s="2" t="s">
        <v>75</v>
      </c>
      <c r="B12" s="2"/>
      <c r="C12" s="2"/>
      <c r="D12" s="2"/>
      <c r="E12" s="5" t="s">
        <v>4</v>
      </c>
      <c r="F12" s="5"/>
      <c r="G12" s="5" t="s">
        <v>59</v>
      </c>
      <c r="H12" s="4"/>
      <c r="I12" s="2"/>
      <c r="J12" s="2"/>
      <c r="K12" s="68"/>
      <c r="L12" s="68"/>
      <c r="M12" s="68"/>
      <c r="N12" s="68"/>
      <c r="O12" s="68"/>
      <c r="P12" s="68"/>
      <c r="Q12" s="68"/>
    </row>
    <row r="13" spans="1:17" s="47" customFormat="1" ht="14.25">
      <c r="A13" s="2" t="s">
        <v>76</v>
      </c>
      <c r="B13" s="2"/>
      <c r="C13" s="2"/>
      <c r="D13" s="2"/>
      <c r="E13" s="5" t="s">
        <v>5</v>
      </c>
      <c r="F13" s="5"/>
      <c r="G13" s="5" t="s">
        <v>62</v>
      </c>
      <c r="H13" s="4"/>
      <c r="I13" s="2"/>
      <c r="J13" s="2"/>
      <c r="K13" s="68"/>
      <c r="L13" s="68"/>
      <c r="M13" s="68"/>
      <c r="N13" s="68"/>
      <c r="O13" s="68"/>
      <c r="P13" s="68"/>
      <c r="Q13" s="68"/>
    </row>
    <row r="14" spans="1:17" s="47" customFormat="1" ht="14.25">
      <c r="A14" s="2" t="s">
        <v>77</v>
      </c>
      <c r="B14" s="2"/>
      <c r="C14" s="2"/>
      <c r="D14" s="2"/>
      <c r="E14" s="5"/>
      <c r="F14" s="5"/>
      <c r="G14" s="5"/>
      <c r="H14" s="4"/>
      <c r="I14" s="2"/>
      <c r="J14" s="2"/>
      <c r="K14" s="68"/>
      <c r="L14" s="68"/>
      <c r="M14" s="68"/>
      <c r="N14" s="68"/>
      <c r="O14" s="68"/>
      <c r="P14" s="68"/>
      <c r="Q14" s="68"/>
    </row>
    <row r="15" spans="1:17" s="47" customFormat="1" ht="14.25">
      <c r="A15" s="2" t="s">
        <v>78</v>
      </c>
      <c r="B15" s="2"/>
      <c r="C15" s="2"/>
      <c r="D15" s="2"/>
      <c r="E15" s="5"/>
      <c r="F15" s="5"/>
      <c r="G15" s="5"/>
      <c r="H15" s="4"/>
      <c r="I15" s="2"/>
      <c r="J15" s="2"/>
      <c r="K15" s="68"/>
      <c r="L15" s="68"/>
      <c r="M15" s="68"/>
      <c r="N15" s="68"/>
      <c r="O15" s="68"/>
      <c r="P15" s="68"/>
      <c r="Q15" s="68"/>
    </row>
    <row r="16" spans="1:17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32" t="s">
        <v>79</v>
      </c>
      <c r="B17" s="132"/>
      <c r="C17" s="132"/>
      <c r="D17" s="132"/>
      <c r="E17" s="132"/>
      <c r="F17" s="132"/>
      <c r="G17" s="132"/>
      <c r="H17" s="132"/>
      <c r="I17" s="46"/>
      <c r="J17" s="46"/>
    </row>
    <row r="18" spans="1:15" ht="15.75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5" ht="15.75">
      <c r="A19" s="109" t="s">
        <v>6</v>
      </c>
      <c r="B19" s="109"/>
      <c r="C19" s="109"/>
      <c r="D19" s="109"/>
      <c r="E19" s="109"/>
      <c r="F19" s="109"/>
      <c r="G19" s="109"/>
      <c r="H19" s="109"/>
      <c r="I19" s="48"/>
      <c r="J19" s="48"/>
    </row>
    <row r="20" spans="1:15" ht="15">
      <c r="A20" s="7"/>
      <c r="B20" s="147"/>
      <c r="C20" s="147"/>
      <c r="D20" s="147"/>
      <c r="E20" s="147"/>
      <c r="F20" s="147"/>
      <c r="G20" s="7"/>
      <c r="H20" s="8" t="s">
        <v>7</v>
      </c>
      <c r="I20" s="8"/>
    </row>
    <row r="21" spans="1:15" s="47" customFormat="1" ht="15" customHeight="1">
      <c r="A21" s="148" t="s">
        <v>8</v>
      </c>
      <c r="B21" s="149"/>
      <c r="C21" s="150"/>
      <c r="D21" s="157" t="s">
        <v>9</v>
      </c>
      <c r="E21" s="157" t="s">
        <v>10</v>
      </c>
      <c r="F21" s="157" t="s">
        <v>11</v>
      </c>
      <c r="G21" s="138" t="s">
        <v>12</v>
      </c>
      <c r="H21" s="138" t="s">
        <v>13</v>
      </c>
      <c r="I21" s="49"/>
    </row>
    <row r="22" spans="1:15" s="47" customFormat="1" ht="15" customHeight="1">
      <c r="A22" s="151"/>
      <c r="B22" s="152"/>
      <c r="C22" s="153"/>
      <c r="D22" s="158"/>
      <c r="E22" s="158"/>
      <c r="F22" s="158"/>
      <c r="G22" s="139"/>
      <c r="H22" s="139"/>
      <c r="I22" s="49"/>
    </row>
    <row r="23" spans="1:15" s="47" customFormat="1" ht="100.5" customHeight="1">
      <c r="A23" s="154"/>
      <c r="B23" s="155"/>
      <c r="C23" s="156"/>
      <c r="D23" s="159"/>
      <c r="E23" s="159"/>
      <c r="F23" s="159"/>
      <c r="G23" s="139"/>
      <c r="H23" s="139"/>
      <c r="I23" s="49"/>
    </row>
    <row r="24" spans="1:15" s="50" customFormat="1" ht="14.25">
      <c r="A24" s="140">
        <v>1470275.13</v>
      </c>
      <c r="B24" s="141"/>
      <c r="C24" s="142"/>
      <c r="D24" s="9">
        <v>1460534.35</v>
      </c>
      <c r="E24" s="9">
        <v>27036</v>
      </c>
      <c r="F24" s="10">
        <f>D24-A24</f>
        <v>-9740.7799999997951</v>
      </c>
      <c r="G24" s="11">
        <f>H55</f>
        <v>1528601.0988999999</v>
      </c>
      <c r="H24" s="12">
        <f>D24+E24-G24</f>
        <v>-41030.748899999773</v>
      </c>
      <c r="J24" s="51"/>
    </row>
    <row r="25" spans="1:15" s="50" customFormat="1" ht="52.15" customHeight="1">
      <c r="A25" s="143" t="s">
        <v>80</v>
      </c>
      <c r="B25" s="143"/>
      <c r="C25" s="143"/>
      <c r="D25" s="143"/>
      <c r="E25" s="143"/>
      <c r="F25" s="143"/>
      <c r="G25" s="143"/>
      <c r="H25" s="143"/>
      <c r="J25" s="51"/>
    </row>
    <row r="26" spans="1:15" s="50" customFormat="1" ht="27.2" customHeight="1">
      <c r="A26" s="144" t="s">
        <v>81</v>
      </c>
      <c r="B26" s="144"/>
      <c r="C26" s="144"/>
      <c r="D26" s="144"/>
      <c r="E26" s="144"/>
      <c r="F26" s="144"/>
      <c r="G26" s="144"/>
      <c r="H26" s="144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5" t="s">
        <v>82</v>
      </c>
      <c r="B28" s="145"/>
      <c r="C28" s="145"/>
      <c r="D28" s="145"/>
      <c r="E28" s="145"/>
      <c r="F28" s="145"/>
      <c r="G28" s="145"/>
      <c r="H28" s="145"/>
      <c r="I28" s="2"/>
      <c r="J28" s="2"/>
    </row>
    <row r="29" spans="1:15" ht="14.25">
      <c r="A29" s="5"/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6" t="s">
        <v>14</v>
      </c>
      <c r="B30" s="146"/>
      <c r="C30" s="146"/>
      <c r="D30" s="146"/>
      <c r="E30" s="146"/>
      <c r="F30" s="146"/>
      <c r="G30" s="146"/>
      <c r="H30" s="146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33" t="s">
        <v>16</v>
      </c>
      <c r="B33" s="133"/>
      <c r="C33" s="133"/>
      <c r="D33" s="133"/>
      <c r="E33" s="133"/>
      <c r="F33" s="133"/>
      <c r="G33" s="133"/>
      <c r="H33" s="133"/>
      <c r="I33" s="79"/>
      <c r="J33" s="79"/>
    </row>
    <row r="34" spans="1:18" s="13" customFormat="1">
      <c r="A34" s="14"/>
      <c r="B34" s="15"/>
      <c r="C34" s="134"/>
      <c r="D34" s="134"/>
      <c r="E34" s="135"/>
      <c r="F34" s="135"/>
      <c r="G34" s="15"/>
      <c r="H34" s="16" t="s">
        <v>17</v>
      </c>
      <c r="I34" s="16"/>
    </row>
    <row r="35" spans="1:18" s="13" customFormat="1" ht="15.75">
      <c r="A35" s="136" t="s">
        <v>18</v>
      </c>
      <c r="B35" s="137"/>
      <c r="C35" s="119" t="s">
        <v>55</v>
      </c>
      <c r="D35" s="121"/>
      <c r="E35" s="121"/>
      <c r="F35" s="121"/>
      <c r="G35" s="120"/>
      <c r="H35" s="17" t="s">
        <v>19</v>
      </c>
      <c r="L35" s="131"/>
      <c r="M35" s="131"/>
      <c r="N35" s="131"/>
      <c r="O35" s="131"/>
      <c r="P35" s="131"/>
      <c r="Q35" s="131"/>
      <c r="R35" s="131"/>
    </row>
    <row r="36" spans="1:18" s="13" customFormat="1" ht="15" customHeight="1">
      <c r="A36" s="129" t="s">
        <v>83</v>
      </c>
      <c r="B36" s="130"/>
      <c r="C36" s="115" t="s">
        <v>84</v>
      </c>
      <c r="D36" s="116"/>
      <c r="E36" s="116"/>
      <c r="F36" s="116"/>
      <c r="G36" s="117"/>
      <c r="H36" s="84">
        <v>22018</v>
      </c>
      <c r="L36" s="131"/>
      <c r="M36" s="131"/>
      <c r="N36" s="131"/>
      <c r="O36" s="131"/>
      <c r="P36" s="131"/>
      <c r="Q36" s="131"/>
      <c r="R36" s="131"/>
    </row>
    <row r="37" spans="1:18" s="13" customFormat="1" ht="15" customHeight="1">
      <c r="A37" s="122"/>
      <c r="B37" s="123"/>
      <c r="C37" s="115" t="s">
        <v>85</v>
      </c>
      <c r="D37" s="116"/>
      <c r="E37" s="116"/>
      <c r="F37" s="116"/>
      <c r="G37" s="117"/>
      <c r="H37" s="84">
        <f>9861+27200</f>
        <v>37061</v>
      </c>
      <c r="L37" s="83"/>
      <c r="M37" s="83"/>
      <c r="N37" s="83"/>
      <c r="O37" s="83"/>
      <c r="P37" s="83"/>
      <c r="Q37" s="83"/>
      <c r="R37" s="83"/>
    </row>
    <row r="38" spans="1:18" s="13" customFormat="1" ht="15" customHeight="1">
      <c r="A38" s="122"/>
      <c r="B38" s="123"/>
      <c r="C38" s="101" t="s">
        <v>86</v>
      </c>
      <c r="D38" s="102"/>
      <c r="E38" s="102"/>
      <c r="F38" s="102"/>
      <c r="G38" s="103"/>
      <c r="H38" s="84">
        <v>8408</v>
      </c>
      <c r="L38" s="83"/>
      <c r="M38" s="83"/>
      <c r="N38" s="83"/>
      <c r="O38" s="83"/>
      <c r="P38" s="83"/>
      <c r="Q38" s="83"/>
      <c r="R38" s="83"/>
    </row>
    <row r="39" spans="1:18" s="13" customFormat="1" ht="15" customHeight="1">
      <c r="A39" s="124"/>
      <c r="B39" s="125"/>
      <c r="C39" s="19"/>
      <c r="D39" s="20"/>
      <c r="E39" s="20"/>
      <c r="F39" s="20"/>
      <c r="G39" s="20"/>
      <c r="H39" s="30">
        <f>SUM(SUM(H36:H38))</f>
        <v>67487</v>
      </c>
      <c r="K39" s="85"/>
      <c r="L39" s="83"/>
      <c r="M39" s="83"/>
      <c r="N39" s="83"/>
      <c r="O39" s="83"/>
      <c r="P39" s="83"/>
      <c r="Q39" s="83"/>
      <c r="R39" s="83"/>
    </row>
    <row r="40" spans="1:18">
      <c r="A40" s="21"/>
      <c r="B40" s="21"/>
      <c r="C40" s="21"/>
      <c r="D40" s="21"/>
      <c r="E40" s="22"/>
      <c r="F40" s="22"/>
      <c r="G40" s="22"/>
      <c r="H40" s="22"/>
      <c r="I40" s="22"/>
      <c r="J40" s="22"/>
    </row>
    <row r="41" spans="1:18" ht="42.75" customHeight="1">
      <c r="A41" s="132" t="s">
        <v>87</v>
      </c>
      <c r="B41" s="132"/>
      <c r="C41" s="132"/>
      <c r="D41" s="132"/>
      <c r="E41" s="132"/>
      <c r="F41" s="132"/>
      <c r="G41" s="132"/>
      <c r="H41" s="132"/>
      <c r="I41" s="46"/>
      <c r="J41" s="46"/>
    </row>
    <row r="42" spans="1:18">
      <c r="A42" s="21"/>
      <c r="B42" s="21"/>
      <c r="C42" s="21"/>
      <c r="D42" s="21"/>
      <c r="E42" s="22"/>
      <c r="F42" s="22"/>
      <c r="G42" s="22"/>
      <c r="H42" s="22"/>
      <c r="I42" s="22"/>
      <c r="J42" s="22"/>
    </row>
    <row r="43" spans="1:18" ht="33" customHeight="1">
      <c r="A43" s="118" t="s">
        <v>88</v>
      </c>
      <c r="B43" s="118"/>
      <c r="C43" s="118"/>
      <c r="D43" s="118"/>
      <c r="E43" s="118"/>
      <c r="F43" s="118"/>
      <c r="G43" s="118"/>
      <c r="H43" s="118"/>
      <c r="I43" s="52"/>
      <c r="J43" s="52"/>
    </row>
    <row r="44" spans="1:18" ht="15">
      <c r="A44" s="23"/>
      <c r="B44" s="23"/>
      <c r="C44" s="23"/>
      <c r="D44" s="23"/>
      <c r="E44" s="23"/>
      <c r="F44" s="23"/>
      <c r="G44" s="23"/>
      <c r="H44" s="53" t="s">
        <v>20</v>
      </c>
      <c r="J44" s="23"/>
    </row>
    <row r="45" spans="1:18" ht="15.75">
      <c r="A45" s="119" t="s">
        <v>18</v>
      </c>
      <c r="B45" s="120"/>
      <c r="C45" s="119" t="s">
        <v>55</v>
      </c>
      <c r="D45" s="121"/>
      <c r="E45" s="121"/>
      <c r="F45" s="121"/>
      <c r="G45" s="120"/>
      <c r="H45" s="17" t="s">
        <v>19</v>
      </c>
      <c r="I45" s="23"/>
      <c r="J45" s="23"/>
    </row>
    <row r="46" spans="1:18" ht="15" customHeight="1">
      <c r="A46" s="122"/>
      <c r="B46" s="123"/>
      <c r="C46" s="115" t="s">
        <v>89</v>
      </c>
      <c r="D46" s="116"/>
      <c r="E46" s="116"/>
      <c r="F46" s="116"/>
      <c r="G46" s="117"/>
      <c r="H46" s="18">
        <v>1473</v>
      </c>
      <c r="I46" s="23"/>
      <c r="J46" s="23"/>
    </row>
    <row r="47" spans="1:18" ht="27.2" customHeight="1">
      <c r="A47" s="122"/>
      <c r="B47" s="123"/>
      <c r="C47" s="126" t="s">
        <v>90</v>
      </c>
      <c r="D47" s="127"/>
      <c r="E47" s="127"/>
      <c r="F47" s="127"/>
      <c r="G47" s="128"/>
      <c r="H47" s="18">
        <v>3784</v>
      </c>
      <c r="I47" s="23"/>
      <c r="J47" s="23"/>
    </row>
    <row r="48" spans="1:18" ht="13.7" customHeight="1">
      <c r="A48" s="124"/>
      <c r="B48" s="125"/>
      <c r="C48" s="101" t="s">
        <v>60</v>
      </c>
      <c r="D48" s="102"/>
      <c r="E48" s="102"/>
      <c r="F48" s="102"/>
      <c r="G48" s="103"/>
      <c r="H48" s="31">
        <f>1.3*6255.95</f>
        <v>8132.7349999999997</v>
      </c>
      <c r="I48" s="22"/>
      <c r="J48" s="22"/>
      <c r="M48" s="80"/>
    </row>
    <row r="49" spans="1:18">
      <c r="A49" s="21"/>
      <c r="B49" s="21"/>
      <c r="C49" s="21"/>
      <c r="D49" s="21"/>
      <c r="E49" s="22"/>
      <c r="F49" s="22"/>
      <c r="G49" s="22"/>
      <c r="H49" s="22"/>
      <c r="I49" s="22"/>
      <c r="J49" s="22"/>
    </row>
    <row r="50" spans="1:18">
      <c r="A50" s="68" t="s">
        <v>91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8" ht="18" customHeight="1">
      <c r="A51" s="108" t="s">
        <v>53</v>
      </c>
      <c r="B51" s="108"/>
      <c r="C51" s="108"/>
      <c r="D51" s="108"/>
      <c r="E51" s="108"/>
      <c r="F51" s="108"/>
      <c r="G51" s="108"/>
      <c r="H51" s="108"/>
      <c r="I51" s="24"/>
      <c r="J51" s="24"/>
    </row>
    <row r="52" spans="1:18" ht="12.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8" ht="15.75">
      <c r="A53" s="109" t="s">
        <v>21</v>
      </c>
      <c r="B53" s="109"/>
      <c r="C53" s="109"/>
      <c r="D53" s="109"/>
      <c r="E53" s="109"/>
      <c r="F53" s="109"/>
      <c r="G53" s="109"/>
      <c r="H53" s="109"/>
      <c r="I53" s="48"/>
      <c r="J53" s="48"/>
    </row>
    <row r="54" spans="1:18" ht="15.75">
      <c r="A54" s="6"/>
      <c r="B54" s="6"/>
      <c r="C54" s="6"/>
      <c r="D54" s="6"/>
      <c r="E54" s="6"/>
      <c r="F54" s="6"/>
      <c r="G54" s="6"/>
      <c r="H54" s="53" t="s">
        <v>22</v>
      </c>
      <c r="J54" s="6"/>
    </row>
    <row r="55" spans="1:18" ht="15.75">
      <c r="A55" s="110" t="s">
        <v>23</v>
      </c>
      <c r="B55" s="110"/>
      <c r="C55" s="110"/>
      <c r="D55" s="110"/>
      <c r="E55" s="110"/>
      <c r="F55" s="110"/>
      <c r="G55" s="111"/>
      <c r="H55" s="25">
        <f>SUM(H63:H72)+H57+H62</f>
        <v>1528601.0988999999</v>
      </c>
      <c r="I55" s="54"/>
      <c r="J55" s="54"/>
    </row>
    <row r="56" spans="1:18" ht="15">
      <c r="A56" s="26" t="s">
        <v>24</v>
      </c>
      <c r="B56" s="112" t="s">
        <v>25</v>
      </c>
      <c r="C56" s="113"/>
      <c r="D56" s="113"/>
      <c r="E56" s="113"/>
      <c r="F56" s="113"/>
      <c r="G56" s="114"/>
      <c r="H56" s="27" t="s">
        <v>92</v>
      </c>
      <c r="I56" s="28"/>
    </row>
    <row r="57" spans="1:18" ht="15.75">
      <c r="A57" s="29" t="s">
        <v>26</v>
      </c>
      <c r="B57" s="19" t="s">
        <v>27</v>
      </c>
      <c r="C57" s="20"/>
      <c r="D57" s="20"/>
      <c r="E57" s="20"/>
      <c r="F57" s="20"/>
      <c r="G57" s="20"/>
      <c r="H57" s="30">
        <f>SUM(H58:H61)</f>
        <v>58763.382499999992</v>
      </c>
      <c r="I57" s="7"/>
      <c r="K57" s="55"/>
    </row>
    <row r="58" spans="1:18" ht="15">
      <c r="A58" s="29"/>
      <c r="B58" s="19" t="s">
        <v>29</v>
      </c>
      <c r="C58" s="20"/>
      <c r="D58" s="20"/>
      <c r="E58" s="20"/>
      <c r="F58" s="20"/>
      <c r="G58" s="20"/>
      <c r="H58" s="31">
        <f>5026+1473</f>
        <v>6499</v>
      </c>
      <c r="I58" s="7"/>
    </row>
    <row r="59" spans="1:18" ht="15">
      <c r="A59" s="29"/>
      <c r="B59" s="115" t="s">
        <v>28</v>
      </c>
      <c r="C59" s="116"/>
      <c r="D59" s="116"/>
      <c r="E59" s="116"/>
      <c r="F59" s="20"/>
      <c r="G59" s="20"/>
      <c r="H59" s="31">
        <v>15640</v>
      </c>
      <c r="I59" s="7"/>
    </row>
    <row r="60" spans="1:18" ht="15">
      <c r="A60" s="29"/>
      <c r="B60" s="115" t="s">
        <v>93</v>
      </c>
      <c r="C60" s="116"/>
      <c r="D60" s="116"/>
      <c r="E60" s="116"/>
      <c r="F60" s="116"/>
      <c r="G60" s="117"/>
      <c r="H60" s="31">
        <f>5627+3784</f>
        <v>9411</v>
      </c>
      <c r="I60" s="7"/>
    </row>
    <row r="61" spans="1:18" ht="47.25" customHeight="1">
      <c r="A61" s="29"/>
      <c r="B61" s="95" t="s">
        <v>50</v>
      </c>
      <c r="C61" s="96"/>
      <c r="D61" s="96"/>
      <c r="E61" s="96"/>
      <c r="F61" s="96"/>
      <c r="G61" s="96"/>
      <c r="H61" s="31">
        <f>4.35*6255.95</f>
        <v>27213.382499999996</v>
      </c>
      <c r="I61" s="7"/>
    </row>
    <row r="62" spans="1:18" ht="26.45" customHeight="1">
      <c r="A62" s="29" t="s">
        <v>30</v>
      </c>
      <c r="B62" s="97" t="s">
        <v>31</v>
      </c>
      <c r="C62" s="98"/>
      <c r="D62" s="98"/>
      <c r="E62" s="98"/>
      <c r="F62" s="98"/>
      <c r="G62" s="99"/>
      <c r="H62" s="31">
        <f>8133+28926+27200</f>
        <v>64259</v>
      </c>
      <c r="I62" s="7"/>
      <c r="L62" s="68"/>
      <c r="M62" s="68"/>
      <c r="N62" s="68"/>
      <c r="O62" s="68"/>
      <c r="P62" s="68"/>
      <c r="Q62" s="68"/>
      <c r="R62" s="68"/>
    </row>
    <row r="63" spans="1:18" ht="15">
      <c r="A63" s="29" t="s">
        <v>32</v>
      </c>
      <c r="B63" s="19" t="s">
        <v>33</v>
      </c>
      <c r="C63" s="20"/>
      <c r="D63" s="20"/>
      <c r="E63" s="20"/>
      <c r="F63" s="20"/>
      <c r="G63" s="20"/>
      <c r="H63" s="31">
        <f>9.71*6255.95</f>
        <v>60745.274500000007</v>
      </c>
      <c r="I63" s="7"/>
      <c r="K63" s="68"/>
      <c r="L63" s="68"/>
      <c r="M63" s="68"/>
      <c r="N63" s="68"/>
      <c r="O63" s="68"/>
      <c r="P63" s="68"/>
      <c r="Q63" s="68"/>
      <c r="R63" s="68"/>
    </row>
    <row r="64" spans="1:18" ht="15">
      <c r="A64" s="29" t="s">
        <v>34</v>
      </c>
      <c r="B64" s="19" t="s">
        <v>51</v>
      </c>
      <c r="C64" s="20"/>
      <c r="D64" s="20"/>
      <c r="E64" s="20"/>
      <c r="F64" s="20"/>
      <c r="G64" s="20"/>
      <c r="H64" s="31">
        <f>1.21*6255.95</f>
        <v>7569.6994999999997</v>
      </c>
      <c r="I64" s="7"/>
      <c r="K64" s="68"/>
      <c r="L64" s="68"/>
      <c r="M64" s="68"/>
      <c r="N64" s="68"/>
      <c r="O64" s="68"/>
      <c r="P64" s="68"/>
      <c r="Q64" s="68"/>
      <c r="R64" s="68"/>
    </row>
    <row r="65" spans="1:22" ht="15">
      <c r="A65" s="29" t="s">
        <v>35</v>
      </c>
      <c r="B65" s="19" t="s">
        <v>63</v>
      </c>
      <c r="C65" s="20"/>
      <c r="D65" s="20"/>
      <c r="E65" s="20"/>
      <c r="F65" s="20"/>
      <c r="G65" s="20"/>
      <c r="H65" s="31">
        <f>7.93*6255.95</f>
        <v>49609.683499999999</v>
      </c>
      <c r="I65" s="7"/>
      <c r="K65" s="68"/>
      <c r="L65" s="68"/>
      <c r="M65" s="68"/>
      <c r="N65" s="68"/>
      <c r="O65" s="68"/>
      <c r="P65" s="68"/>
      <c r="Q65" s="68"/>
    </row>
    <row r="66" spans="1:22" ht="15">
      <c r="A66" s="29" t="s">
        <v>36</v>
      </c>
      <c r="B66" s="19" t="s">
        <v>38</v>
      </c>
      <c r="C66" s="20"/>
      <c r="D66" s="20"/>
      <c r="E66" s="20"/>
      <c r="F66" s="20"/>
      <c r="G66" s="20"/>
      <c r="H66" s="74">
        <v>247610.5</v>
      </c>
      <c r="I66" s="7"/>
      <c r="K66" s="68"/>
      <c r="L66" s="68"/>
      <c r="M66" s="68"/>
      <c r="N66" s="68"/>
      <c r="O66" s="68"/>
      <c r="P66" s="68"/>
      <c r="Q66" s="68"/>
    </row>
    <row r="67" spans="1:22" ht="15">
      <c r="A67" s="29" t="s">
        <v>37</v>
      </c>
      <c r="B67" s="19" t="s">
        <v>94</v>
      </c>
      <c r="C67" s="20"/>
      <c r="D67" s="20"/>
      <c r="E67" s="20"/>
      <c r="F67" s="20"/>
      <c r="G67" s="20"/>
      <c r="H67" s="74">
        <f>4100*3+1626</f>
        <v>13926</v>
      </c>
      <c r="I67" s="7"/>
      <c r="K67" s="68"/>
      <c r="L67" s="68"/>
      <c r="M67" s="68"/>
      <c r="N67" s="68"/>
      <c r="O67" s="68"/>
      <c r="P67" s="68"/>
      <c r="Q67" s="68"/>
    </row>
    <row r="68" spans="1:22" ht="15">
      <c r="A68" s="29" t="s">
        <v>65</v>
      </c>
      <c r="B68" s="19" t="s">
        <v>66</v>
      </c>
      <c r="C68" s="20"/>
      <c r="D68" s="20"/>
      <c r="E68" s="20"/>
      <c r="F68" s="20"/>
      <c r="G68" s="20"/>
      <c r="H68" s="74">
        <v>94290</v>
      </c>
      <c r="I68" s="7"/>
      <c r="K68" s="68"/>
      <c r="L68" s="68"/>
      <c r="M68" s="68"/>
      <c r="N68" s="68"/>
      <c r="O68" s="68"/>
      <c r="P68" s="68"/>
      <c r="Q68" s="68"/>
    </row>
    <row r="69" spans="1:22" ht="15">
      <c r="A69" s="29">
        <v>10</v>
      </c>
      <c r="B69" s="19" t="s">
        <v>39</v>
      </c>
      <c r="C69" s="20"/>
      <c r="D69" s="20"/>
      <c r="E69" s="20"/>
      <c r="F69" s="20"/>
      <c r="G69" s="20"/>
      <c r="H69" s="31">
        <f>94.08*6255.95</f>
        <v>588559.77599999995</v>
      </c>
      <c r="I69" s="7"/>
      <c r="L69" s="21"/>
      <c r="M69" s="21"/>
      <c r="N69" s="21"/>
      <c r="O69" s="21"/>
      <c r="P69" s="21"/>
    </row>
    <row r="70" spans="1:22" ht="15">
      <c r="A70" s="29">
        <v>11</v>
      </c>
      <c r="B70" s="19" t="s">
        <v>40</v>
      </c>
      <c r="C70" s="20"/>
      <c r="D70" s="20"/>
      <c r="E70" s="20"/>
      <c r="F70" s="20"/>
      <c r="G70" s="86"/>
      <c r="H70" s="31">
        <f>42.04*6255.95</f>
        <v>263000.13799999998</v>
      </c>
      <c r="I70" s="7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</row>
    <row r="71" spans="1:22" ht="15">
      <c r="A71" s="29">
        <v>13</v>
      </c>
      <c r="B71" s="101" t="s">
        <v>64</v>
      </c>
      <c r="C71" s="102"/>
      <c r="D71" s="102"/>
      <c r="E71" s="102"/>
      <c r="F71" s="102"/>
      <c r="G71" s="103"/>
      <c r="H71" s="31">
        <f>5.78*6255.95</f>
        <v>36159.391000000003</v>
      </c>
      <c r="I71" s="7"/>
    </row>
    <row r="72" spans="1:22" ht="14.25">
      <c r="A72" s="81">
        <v>14</v>
      </c>
      <c r="B72" s="104" t="s">
        <v>54</v>
      </c>
      <c r="C72" s="105"/>
      <c r="D72" s="105"/>
      <c r="E72" s="105"/>
      <c r="F72" s="105"/>
      <c r="G72" s="106"/>
      <c r="H72" s="70">
        <f>A24*0.03</f>
        <v>44108.253899999996</v>
      </c>
      <c r="I72" s="71"/>
      <c r="J72" s="71"/>
    </row>
    <row r="73" spans="1:22" s="13" customFormat="1" ht="26.45" customHeight="1">
      <c r="A73" s="107" t="s">
        <v>95</v>
      </c>
      <c r="B73" s="107"/>
      <c r="C73" s="107"/>
      <c r="D73" s="107"/>
      <c r="E73" s="107"/>
      <c r="F73" s="107"/>
      <c r="G73" s="107"/>
      <c r="H73" s="107"/>
      <c r="I73" s="56"/>
      <c r="J73" s="56"/>
    </row>
    <row r="74" spans="1:22" s="13" customFormat="1">
      <c r="A74" s="32"/>
      <c r="B74" s="90"/>
      <c r="C74" s="90"/>
      <c r="D74" s="90"/>
      <c r="E74" s="90"/>
      <c r="F74" s="90"/>
      <c r="G74" s="90"/>
      <c r="H74" s="90"/>
      <c r="I74" s="33"/>
      <c r="J74" s="33"/>
    </row>
    <row r="75" spans="1:22" s="13" customFormat="1" ht="15.75">
      <c r="A75" s="91" t="s">
        <v>41</v>
      </c>
      <c r="B75" s="91"/>
      <c r="C75" s="91"/>
      <c r="D75" s="91"/>
      <c r="E75" s="91"/>
      <c r="F75" s="91"/>
      <c r="G75" s="91"/>
      <c r="I75" s="32"/>
      <c r="J75" s="32"/>
    </row>
    <row r="76" spans="1:22" s="13" customFormat="1" ht="15">
      <c r="A76" s="28"/>
      <c r="B76" s="28"/>
      <c r="C76" s="28"/>
      <c r="D76" s="34" t="s">
        <v>42</v>
      </c>
      <c r="F76" s="37"/>
      <c r="H76" s="33"/>
      <c r="I76" s="33"/>
      <c r="J76" s="33"/>
    </row>
    <row r="77" spans="1:22" s="13" customFormat="1" ht="28.5">
      <c r="A77" s="75" t="s">
        <v>96</v>
      </c>
      <c r="B77" s="76" t="s">
        <v>57</v>
      </c>
      <c r="C77" s="77" t="s">
        <v>61</v>
      </c>
      <c r="D77" s="78" t="s">
        <v>43</v>
      </c>
      <c r="E77" s="35"/>
      <c r="F77" s="36"/>
      <c r="G77" s="37"/>
      <c r="H77" s="33"/>
      <c r="I77" s="33"/>
      <c r="J77" s="33"/>
    </row>
    <row r="78" spans="1:22" s="13" customFormat="1" ht="15">
      <c r="A78" s="72">
        <v>6516</v>
      </c>
      <c r="B78" s="72">
        <v>2520</v>
      </c>
      <c r="C78" s="73">
        <v>18000</v>
      </c>
      <c r="D78" s="73">
        <f>SUM(A78:C78)</f>
        <v>27036</v>
      </c>
      <c r="E78" s="65"/>
      <c r="F78" s="38"/>
      <c r="G78" s="33"/>
      <c r="H78" s="33"/>
    </row>
    <row r="79" spans="1:22" s="13" customFormat="1" ht="15">
      <c r="A79" s="39"/>
      <c r="B79" s="39"/>
      <c r="C79" s="40"/>
      <c r="D79" s="40"/>
      <c r="E79" s="40"/>
      <c r="F79" s="40"/>
      <c r="G79" s="37"/>
      <c r="H79" s="33"/>
      <c r="I79" s="33"/>
      <c r="J79" s="33"/>
    </row>
    <row r="80" spans="1:22" s="13" customFormat="1" ht="93.2" customHeight="1">
      <c r="A80" s="92" t="s">
        <v>56</v>
      </c>
      <c r="B80" s="92"/>
      <c r="C80" s="92"/>
      <c r="D80" s="92"/>
      <c r="E80" s="92"/>
      <c r="F80" s="92"/>
      <c r="G80" s="92"/>
      <c r="H80" s="92"/>
      <c r="I80" s="57"/>
      <c r="J80" s="57"/>
      <c r="K80" s="57"/>
      <c r="L80" s="57"/>
      <c r="M80" s="57"/>
    </row>
    <row r="81" spans="1:16" ht="63.75" customHeight="1">
      <c r="A81" s="93" t="s">
        <v>44</v>
      </c>
      <c r="B81" s="93"/>
      <c r="C81" s="93"/>
      <c r="D81" s="93"/>
      <c r="E81" s="93"/>
      <c r="F81" s="93"/>
      <c r="G81" s="93"/>
      <c r="H81" s="93"/>
      <c r="I81" s="58"/>
      <c r="J81" s="58"/>
      <c r="K81" s="58"/>
      <c r="L81" s="58"/>
      <c r="M81" s="58"/>
      <c r="N81" s="58"/>
      <c r="O81" s="58"/>
      <c r="P81" s="58"/>
    </row>
    <row r="82" spans="1:16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6" ht="15">
      <c r="A83" s="94" t="s">
        <v>45</v>
      </c>
      <c r="B83" s="94"/>
      <c r="C83" s="94"/>
      <c r="D83" s="94"/>
      <c r="E83" s="94"/>
      <c r="F83" s="94"/>
      <c r="G83" s="94"/>
      <c r="H83" s="94"/>
      <c r="I83" s="59"/>
      <c r="J83" s="59"/>
      <c r="K83" s="60"/>
      <c r="L83" s="60"/>
      <c r="M83" s="60"/>
      <c r="N83" s="60"/>
      <c r="O83" s="60"/>
      <c r="P83" s="60"/>
    </row>
    <row r="84" spans="1:16" ht="15">
      <c r="A84" s="94" t="s">
        <v>46</v>
      </c>
      <c r="B84" s="94"/>
      <c r="C84" s="94"/>
      <c r="D84" s="94"/>
      <c r="E84" s="94"/>
      <c r="F84" s="94"/>
      <c r="G84" s="94"/>
      <c r="H84" s="94"/>
      <c r="I84" s="59"/>
      <c r="J84" s="59"/>
      <c r="K84" s="60"/>
      <c r="L84" s="60"/>
      <c r="M84" s="60"/>
      <c r="N84" s="60"/>
      <c r="O84" s="60"/>
      <c r="P84" s="60"/>
    </row>
    <row r="85" spans="1:16" ht="14.25">
      <c r="A85" s="87" t="s">
        <v>47</v>
      </c>
      <c r="B85" s="87"/>
      <c r="C85" s="87"/>
      <c r="D85" s="87"/>
      <c r="E85" s="87"/>
      <c r="F85" s="87"/>
      <c r="G85" s="87"/>
      <c r="H85" s="87"/>
      <c r="I85" s="61"/>
      <c r="J85" s="61"/>
      <c r="K85" s="61"/>
      <c r="L85" s="61"/>
      <c r="M85" s="61"/>
      <c r="N85" s="61"/>
      <c r="O85" s="61"/>
      <c r="P85" s="61"/>
    </row>
    <row r="86" spans="1:16" ht="15">
      <c r="A86" s="88" t="s">
        <v>48</v>
      </c>
      <c r="B86" s="88"/>
      <c r="C86" s="88"/>
      <c r="D86" s="88"/>
      <c r="E86" s="88"/>
      <c r="F86" s="88"/>
      <c r="G86" s="88"/>
      <c r="H86" s="88"/>
      <c r="I86" s="62"/>
      <c r="J86" s="62"/>
      <c r="K86" s="63"/>
      <c r="L86" s="63"/>
      <c r="M86" s="63"/>
      <c r="N86" s="63"/>
      <c r="O86" s="63"/>
      <c r="P86" s="63"/>
    </row>
    <row r="87" spans="1:16" ht="15">
      <c r="A87" s="89" t="s">
        <v>49</v>
      </c>
      <c r="B87" s="89"/>
      <c r="C87" s="89"/>
      <c r="D87" s="89"/>
      <c r="E87" s="89"/>
      <c r="F87" s="89"/>
      <c r="G87" s="89"/>
      <c r="H87" s="89"/>
      <c r="I87" s="64"/>
      <c r="J87" s="64"/>
    </row>
  </sheetData>
  <mergeCells count="58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L35:R35"/>
    <mergeCell ref="A36:B39"/>
    <mergeCell ref="C36:G36"/>
    <mergeCell ref="L36:R36"/>
    <mergeCell ref="C37:G37"/>
    <mergeCell ref="C38:G38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55:G55"/>
    <mergeCell ref="B56:G56"/>
    <mergeCell ref="B59:E59"/>
    <mergeCell ref="B60:G60"/>
    <mergeCell ref="B61:G61"/>
    <mergeCell ref="B62:G62"/>
    <mergeCell ref="K70:V70"/>
    <mergeCell ref="B71:G71"/>
    <mergeCell ref="B72:G72"/>
    <mergeCell ref="A73:H73"/>
    <mergeCell ref="A85:H85"/>
    <mergeCell ref="A86:H86"/>
    <mergeCell ref="A87:H87"/>
    <mergeCell ref="B74:H74"/>
    <mergeCell ref="A75:G75"/>
    <mergeCell ref="A80:H80"/>
    <mergeCell ref="A81:H81"/>
    <mergeCell ref="A83:H83"/>
    <mergeCell ref="A84:H84"/>
  </mergeCells>
  <hyperlinks>
    <hyperlink ref="B56" r:id="rId1" display="blgorod@rambler.ru,"/>
    <hyperlink ref="A8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3"/>
  <headerFooter alignWithMargins="0"/>
  <rowBreaks count="1" manualBreakCount="1">
    <brk id="51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Успенка 23</vt:lpstr>
      <vt:lpstr>'Успенка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2024-03-27T12:59:21Z</dcterms:modified>
</cp:coreProperties>
</file>