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<sst xmlns="http://schemas.openxmlformats.org/spreadsheetml/2006/main" count="69" uniqueCount="66">
  <si>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Отчёт  по текущему ремонту жилого фонда по видам работ за январь-июль  2016г.</t>
  </si>
  <si>
    <t>по ООО"Благоустроенный город-1"</t>
  </si>
  <si>
    <t>№ п/п</t>
  </si>
  <si>
    <t>Адрес дома</t>
  </si>
  <si>
    <t>январь</t>
  </si>
  <si>
    <t xml:space="preserve">итого </t>
  </si>
  <si>
    <t>февраль</t>
  </si>
  <si>
    <t>январь-июль</t>
  </si>
  <si>
    <t xml:space="preserve">Всего        </t>
  </si>
  <si>
    <t xml:space="preserve">План  на 2016 год </t>
  </si>
  <si>
    <t>Платные услуги на 2016г</t>
  </si>
  <si>
    <t>План всего на 2016 (с12+с13+с14)</t>
  </si>
  <si>
    <t>Остаток, перерасход (-) средств по тек.ремонту в 2015г.</t>
  </si>
  <si>
    <t>Остаток средств до конца 2016 года</t>
  </si>
  <si>
    <t>Задолженность населения по тек. ремонту на 01.08.16</t>
  </si>
  <si>
    <t>Остаток средств за минусом задолженности</t>
  </si>
  <si>
    <t>эл. оборуд.</t>
  </si>
  <si>
    <t>сант./  обор.</t>
  </si>
  <si>
    <t>общстр.  раб.</t>
  </si>
  <si>
    <t xml:space="preserve">рем. подъезда </t>
  </si>
  <si>
    <t>лифты б/у</t>
  </si>
  <si>
    <t>сант./   обор.</t>
  </si>
  <si>
    <t>кровля</t>
  </si>
  <si>
    <t>Эл. оборуд.</t>
  </si>
  <si>
    <t>Сантехн.  оборуд.</t>
  </si>
  <si>
    <t>Общестр. работы</t>
  </si>
  <si>
    <t>Обслуж. домофонов</t>
  </si>
  <si>
    <t>Рем. подъезда</t>
  </si>
  <si>
    <t xml:space="preserve"> Кровля</t>
  </si>
  <si>
    <t>Швы</t>
  </si>
  <si>
    <t xml:space="preserve">Монтаж металл. дверей </t>
  </si>
  <si>
    <t>Оц. соотв. лифтов, отраб.срок службы (за счёт платных услуг)</t>
  </si>
  <si>
    <t>Предоставление места для размещ-ия рекламы ООО"Лифтборд"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</si>
  <si>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</si>
  <si>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t>Набережная, 1</t>
  </si>
  <si>
    <t xml:space="preserve">Набережная, 2 </t>
  </si>
  <si>
    <r>
      <t>Набережная, 3</t>
    </r>
    <r>
      <rPr>
        <i/>
        <sz val="10"/>
        <color indexed="8"/>
        <rFont val="Times New Roman"/>
        <family val="1"/>
      </rPr>
      <t xml:space="preserve"> </t>
    </r>
  </si>
  <si>
    <t>Набережная, 5</t>
  </si>
  <si>
    <t>Набережная, 7</t>
  </si>
  <si>
    <t xml:space="preserve">Набережная, 9 </t>
  </si>
  <si>
    <t xml:space="preserve">Набережная, 10 </t>
  </si>
  <si>
    <t>Набережная, 11</t>
  </si>
  <si>
    <t xml:space="preserve">Набережная, 12 </t>
  </si>
  <si>
    <t xml:space="preserve">Набережная, 13 </t>
  </si>
  <si>
    <t xml:space="preserve">Набережная, 17  </t>
  </si>
  <si>
    <t xml:space="preserve">Садовая, 2  </t>
  </si>
  <si>
    <t xml:space="preserve">Садовая, 4  </t>
  </si>
  <si>
    <t xml:space="preserve">Садовая, 6 </t>
  </si>
  <si>
    <t xml:space="preserve">Садовая, 8 </t>
  </si>
  <si>
    <t xml:space="preserve">Садовая, 12 </t>
  </si>
  <si>
    <t xml:space="preserve">Садовая, 16 </t>
  </si>
  <si>
    <t xml:space="preserve">Садовая, 18  </t>
  </si>
  <si>
    <t>Садовая, 19А</t>
  </si>
  <si>
    <t>Садовая, 19Б</t>
  </si>
  <si>
    <t xml:space="preserve">Садовая, 19В </t>
  </si>
  <si>
    <t xml:space="preserve">Садовая, 20 </t>
  </si>
  <si>
    <t xml:space="preserve">Садовая, 21 </t>
  </si>
  <si>
    <t xml:space="preserve">Садовая, 22  </t>
  </si>
  <si>
    <t>Садовая, 23</t>
  </si>
  <si>
    <t xml:space="preserve">Садовая, 24 </t>
  </si>
  <si>
    <t>Садовая, 25</t>
  </si>
  <si>
    <t xml:space="preserve">Садовая, 27  </t>
  </si>
  <si>
    <t xml:space="preserve">Садовая, 29 </t>
  </si>
  <si>
    <t>Садовая, 31</t>
  </si>
  <si>
    <t xml:space="preserve">Успенка, 23  </t>
  </si>
  <si>
    <t>Итого:31 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</si>
</sst>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right" vertical="top" wrapText="1"/>
    </xf>
    <xf numFmtId="0" fontId="13" fillId="35" borderId="11" xfId="0" applyFont="1" applyFill="1" applyBorder="1" applyAlignment="1">
      <alignment horizontal="right" vertical="top" wrapText="1"/>
    </xf>
    <xf numFmtId="0" fontId="1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" fontId="15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7" fillId="36" borderId="11" xfId="0" applyFont="1" applyFill="1" applyBorder="1" applyAlignment="1">
      <alignment vertical="top" wrapText="1"/>
    </xf>
    <xf numFmtId="0" fontId="17" fillId="36" borderId="11" xfId="0" applyFont="1" applyFill="1" applyBorder="1" applyAlignment="1">
      <alignment horizontal="right" vertical="top" wrapText="1"/>
    </xf>
    <xf numFmtId="0" fontId="17" fillId="36" borderId="11" xfId="0" applyFont="1" applyFill="1" applyBorder="1" applyAlignment="1">
      <alignment horizontal="center" vertical="top" wrapText="1"/>
    </xf>
    <xf numFmtId="1" fontId="17" fillId="36" borderId="11" xfId="0" applyNumberFormat="1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1">
      <selection activeCell="AF6" sqref="AF6"/>
    </sheetView>
  </sheetViews>
  <sheetFormatPr defaultColWidth="9.140625" defaultRowHeight="15"/>
  <cols>
    <col min="1" max="1" width="3.140625" style="0" customWidth="1"/>
    <col min="2" max="2" width="13.28125" style="0" customWidth="1"/>
    <col min="3" max="13" width="0" style="0" hidden="1" customWidth="1"/>
    <col min="14" max="16" width="6.7109375" style="0" customWidth="1"/>
    <col min="17" max="17" width="5.7109375" style="0" customWidth="1"/>
    <col min="18" max="19" width="6.7109375" style="0" customWidth="1"/>
    <col min="20" max="20" width="5.7109375" style="0" customWidth="1"/>
    <col min="21" max="21" width="6.28125" style="0" customWidth="1"/>
    <col min="22" max="22" width="7.00390625" style="0" customWidth="1"/>
    <col min="23" max="23" width="7.7109375" style="0" customWidth="1"/>
    <col min="24" max="24" width="7.8515625" style="0" customWidth="1"/>
    <col min="25" max="25" width="6.7109375" style="0" customWidth="1"/>
    <col min="26" max="26" width="7.421875" style="0" customWidth="1"/>
    <col min="27" max="27" width="8.140625" style="0" customWidth="1"/>
    <col min="28" max="28" width="8.8515625" style="0" customWidth="1"/>
    <col min="29" max="29" width="8.421875" style="0" customWidth="1"/>
    <col min="30" max="30" width="7.8515625" style="0" customWidth="1"/>
    <col min="31" max="31" width="8.8515625" style="0" customWidth="1"/>
  </cols>
  <sheetData>
    <row r="1" spans="1:31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"/>
      <c r="AE1" s="2"/>
    </row>
    <row r="2" spans="1:31" ht="18.75">
      <c r="A2" s="3"/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1"/>
      <c r="AE2" s="2"/>
    </row>
    <row r="3" spans="1:31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  <c r="AE3" s="2"/>
    </row>
    <row r="4" spans="1:31" ht="15">
      <c r="A4" s="39" t="s">
        <v>2</v>
      </c>
      <c r="B4" s="31" t="s">
        <v>3</v>
      </c>
      <c r="C4" s="42" t="s">
        <v>4</v>
      </c>
      <c r="D4" s="43"/>
      <c r="E4" s="43"/>
      <c r="F4" s="43"/>
      <c r="G4" s="44"/>
      <c r="H4" s="45" t="s">
        <v>5</v>
      </c>
      <c r="I4" s="42" t="s">
        <v>6</v>
      </c>
      <c r="J4" s="43"/>
      <c r="K4" s="43"/>
      <c r="L4" s="43"/>
      <c r="M4" s="44"/>
      <c r="N4" s="42" t="s">
        <v>7</v>
      </c>
      <c r="O4" s="43"/>
      <c r="P4" s="43"/>
      <c r="Q4" s="43"/>
      <c r="R4" s="43"/>
      <c r="S4" s="43"/>
      <c r="T4" s="43"/>
      <c r="U4" s="44"/>
      <c r="V4" s="6"/>
      <c r="W4" s="31" t="s">
        <v>8</v>
      </c>
      <c r="X4" s="31" t="s">
        <v>9</v>
      </c>
      <c r="Y4" s="33" t="s">
        <v>10</v>
      </c>
      <c r="Z4" s="34"/>
      <c r="AA4" s="31" t="s">
        <v>11</v>
      </c>
      <c r="AB4" s="31" t="s">
        <v>12</v>
      </c>
      <c r="AC4" s="31" t="s">
        <v>13</v>
      </c>
      <c r="AD4" s="31" t="s">
        <v>14</v>
      </c>
      <c r="AE4" s="31" t="s">
        <v>15</v>
      </c>
    </row>
    <row r="5" spans="1:31" ht="15">
      <c r="A5" s="40"/>
      <c r="B5" s="37"/>
      <c r="C5" s="31" t="s">
        <v>16</v>
      </c>
      <c r="D5" s="31" t="s">
        <v>17</v>
      </c>
      <c r="E5" s="31" t="s">
        <v>18</v>
      </c>
      <c r="F5" s="31" t="s">
        <v>19</v>
      </c>
      <c r="G5" s="31" t="s">
        <v>20</v>
      </c>
      <c r="H5" s="46"/>
      <c r="I5" s="31" t="s">
        <v>16</v>
      </c>
      <c r="J5" s="31" t="s">
        <v>21</v>
      </c>
      <c r="K5" s="31" t="s">
        <v>18</v>
      </c>
      <c r="L5" s="31" t="s">
        <v>19</v>
      </c>
      <c r="M5" s="31" t="s">
        <v>22</v>
      </c>
      <c r="N5" s="30" t="s">
        <v>23</v>
      </c>
      <c r="O5" s="30" t="s">
        <v>24</v>
      </c>
      <c r="P5" s="30" t="s">
        <v>25</v>
      </c>
      <c r="Q5" s="30" t="s">
        <v>26</v>
      </c>
      <c r="R5" s="30" t="s">
        <v>27</v>
      </c>
      <c r="S5" s="30" t="s">
        <v>28</v>
      </c>
      <c r="T5" s="30" t="s">
        <v>29</v>
      </c>
      <c r="U5" s="30" t="s">
        <v>30</v>
      </c>
      <c r="V5" s="28" t="s">
        <v>31</v>
      </c>
      <c r="W5" s="37"/>
      <c r="X5" s="37"/>
      <c r="Y5" s="35"/>
      <c r="Z5" s="36"/>
      <c r="AA5" s="37"/>
      <c r="AB5" s="37"/>
      <c r="AC5" s="37"/>
      <c r="AD5" s="37"/>
      <c r="AE5" s="37"/>
    </row>
    <row r="6" spans="1:31" ht="73.5" customHeight="1">
      <c r="A6" s="41"/>
      <c r="B6" s="32"/>
      <c r="C6" s="32"/>
      <c r="D6" s="32"/>
      <c r="E6" s="32"/>
      <c r="F6" s="32"/>
      <c r="G6" s="32"/>
      <c r="H6" s="47"/>
      <c r="I6" s="32"/>
      <c r="J6" s="32"/>
      <c r="K6" s="32"/>
      <c r="L6" s="32"/>
      <c r="M6" s="32"/>
      <c r="N6" s="29"/>
      <c r="O6" s="29"/>
      <c r="P6" s="29"/>
      <c r="Q6" s="29"/>
      <c r="R6" s="29"/>
      <c r="S6" s="29"/>
      <c r="T6" s="29"/>
      <c r="U6" s="29"/>
      <c r="V6" s="29"/>
      <c r="W6" s="32"/>
      <c r="X6" s="32"/>
      <c r="Y6" s="7" t="s">
        <v>32</v>
      </c>
      <c r="Z6" s="7" t="s">
        <v>33</v>
      </c>
      <c r="AA6" s="32"/>
      <c r="AB6" s="32"/>
      <c r="AC6" s="32"/>
      <c r="AD6" s="32"/>
      <c r="AE6" s="32"/>
    </row>
    <row r="7" spans="1:31" ht="12" customHeight="1">
      <c r="A7" s="8">
        <v>1</v>
      </c>
      <c r="B7" s="9">
        <v>2</v>
      </c>
      <c r="C7" s="10">
        <v>3</v>
      </c>
      <c r="D7" s="9">
        <v>4</v>
      </c>
      <c r="E7" s="10">
        <v>5</v>
      </c>
      <c r="F7" s="9">
        <v>6</v>
      </c>
      <c r="G7" s="10">
        <v>7</v>
      </c>
      <c r="H7" s="9">
        <v>8</v>
      </c>
      <c r="I7" s="10">
        <v>9</v>
      </c>
      <c r="J7" s="9">
        <v>10</v>
      </c>
      <c r="K7" s="10">
        <v>11</v>
      </c>
      <c r="L7" s="9">
        <v>12</v>
      </c>
      <c r="M7" s="10">
        <v>13</v>
      </c>
      <c r="N7" s="10">
        <v>3</v>
      </c>
      <c r="O7" s="10">
        <v>4</v>
      </c>
      <c r="P7" s="9">
        <v>5</v>
      </c>
      <c r="Q7" s="9">
        <v>6</v>
      </c>
      <c r="R7" s="10">
        <v>7</v>
      </c>
      <c r="S7" s="10">
        <v>8</v>
      </c>
      <c r="T7" s="9">
        <v>9</v>
      </c>
      <c r="U7" s="9">
        <v>10</v>
      </c>
      <c r="V7" s="10">
        <v>11</v>
      </c>
      <c r="W7" s="9">
        <v>12</v>
      </c>
      <c r="X7" s="10">
        <v>13</v>
      </c>
      <c r="Y7" s="9">
        <v>14</v>
      </c>
      <c r="Z7" s="10">
        <v>15</v>
      </c>
      <c r="AA7" s="9">
        <v>16</v>
      </c>
      <c r="AB7" s="10">
        <v>17</v>
      </c>
      <c r="AC7" s="9">
        <v>18</v>
      </c>
      <c r="AD7" s="10">
        <v>19</v>
      </c>
      <c r="AE7" s="9">
        <v>20</v>
      </c>
    </row>
    <row r="8" spans="1:31" ht="12.75" customHeight="1">
      <c r="A8" s="11">
        <v>1</v>
      </c>
      <c r="B8" s="12" t="s">
        <v>34</v>
      </c>
      <c r="C8" s="13"/>
      <c r="D8" s="13">
        <v>1544</v>
      </c>
      <c r="E8" s="13">
        <v>634</v>
      </c>
      <c r="F8" s="13"/>
      <c r="G8" s="14">
        <v>23032</v>
      </c>
      <c r="H8" s="15">
        <f>SUM(C8:G8)</f>
        <v>25210</v>
      </c>
      <c r="I8" s="13"/>
      <c r="J8" s="13"/>
      <c r="K8" s="13"/>
      <c r="L8" s="13"/>
      <c r="M8" s="13"/>
      <c r="N8" s="16">
        <v>1791</v>
      </c>
      <c r="O8" s="16">
        <v>0</v>
      </c>
      <c r="P8" s="16">
        <v>5375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7"/>
      <c r="W8" s="16">
        <f>N8+O8+P8+Q8+R8+S8+T8+U8+V8</f>
        <v>7166</v>
      </c>
      <c r="X8" s="18">
        <v>65318.922000000006</v>
      </c>
      <c r="Y8" s="19">
        <v>12330.48</v>
      </c>
      <c r="Z8" s="20">
        <v>6000</v>
      </c>
      <c r="AA8" s="18">
        <f>X8+Y8+Z8</f>
        <v>83649.402</v>
      </c>
      <c r="AB8" s="20">
        <v>89532.54510729999</v>
      </c>
      <c r="AC8" s="21">
        <f>AA8-W8+AB8</f>
        <v>166015.9471073</v>
      </c>
      <c r="AD8" s="21">
        <v>4335.06443202</v>
      </c>
      <c r="AE8" s="21">
        <f>AC8-AD8</f>
        <v>161680.88267527998</v>
      </c>
    </row>
    <row r="9" spans="1:31" ht="12.75" customHeight="1">
      <c r="A9" s="11">
        <v>2</v>
      </c>
      <c r="B9" s="12" t="s">
        <v>35</v>
      </c>
      <c r="C9" s="13"/>
      <c r="D9" s="13"/>
      <c r="E9" s="13"/>
      <c r="F9" s="13"/>
      <c r="G9" s="14"/>
      <c r="H9" s="15">
        <f aca="true" t="shared" si="0" ref="H9:H38">SUM(C9:G9)</f>
        <v>0</v>
      </c>
      <c r="I9" s="13"/>
      <c r="J9" s="13"/>
      <c r="K9" s="13"/>
      <c r="L9" s="13"/>
      <c r="M9" s="13"/>
      <c r="N9" s="16">
        <v>2594</v>
      </c>
      <c r="O9" s="16">
        <v>23504</v>
      </c>
      <c r="P9" s="16">
        <v>12006</v>
      </c>
      <c r="Q9" s="16">
        <v>0</v>
      </c>
      <c r="R9" s="16">
        <v>12245</v>
      </c>
      <c r="S9" s="16">
        <v>3013</v>
      </c>
      <c r="T9" s="16">
        <v>0</v>
      </c>
      <c r="U9" s="16">
        <v>0</v>
      </c>
      <c r="V9" s="17">
        <f>32000+32000</f>
        <v>64000</v>
      </c>
      <c r="W9" s="16">
        <f>N9+O9+P9+Q9+R9+S9+T9+U9+V9</f>
        <v>117362</v>
      </c>
      <c r="X9" s="18">
        <v>129345.81360000001</v>
      </c>
      <c r="Y9" s="19">
        <v>17328</v>
      </c>
      <c r="Z9" s="20">
        <v>12000</v>
      </c>
      <c r="AA9" s="18">
        <f>X9+Y9+Z9</f>
        <v>158673.8136</v>
      </c>
      <c r="AB9" s="19">
        <v>-22022.58915725999</v>
      </c>
      <c r="AC9" s="21">
        <f>AA9-W9+AB9</f>
        <v>19289.224442740004</v>
      </c>
      <c r="AD9" s="21">
        <v>1524.7986276600002</v>
      </c>
      <c r="AE9" s="21">
        <f aca="true" t="shared" si="1" ref="AE9:AE35">AC9-AD9</f>
        <v>17764.425815080005</v>
      </c>
    </row>
    <row r="10" spans="1:31" ht="12.75" customHeight="1">
      <c r="A10" s="11">
        <v>3</v>
      </c>
      <c r="B10" s="12" t="s">
        <v>36</v>
      </c>
      <c r="C10" s="13">
        <v>3302</v>
      </c>
      <c r="D10" s="13">
        <v>3433</v>
      </c>
      <c r="E10" s="13">
        <v>634</v>
      </c>
      <c r="F10" s="13"/>
      <c r="G10" s="14">
        <v>23032</v>
      </c>
      <c r="H10" s="15">
        <f t="shared" si="0"/>
        <v>30401</v>
      </c>
      <c r="I10" s="13"/>
      <c r="J10" s="13"/>
      <c r="K10" s="13"/>
      <c r="L10" s="13"/>
      <c r="M10" s="13"/>
      <c r="N10" s="16">
        <v>568</v>
      </c>
      <c r="O10" s="16">
        <v>9925</v>
      </c>
      <c r="P10" s="16">
        <v>5551</v>
      </c>
      <c r="Q10" s="16">
        <v>2274</v>
      </c>
      <c r="R10" s="16">
        <v>0</v>
      </c>
      <c r="S10" s="16">
        <v>0</v>
      </c>
      <c r="T10" s="16">
        <v>0</v>
      </c>
      <c r="U10" s="16">
        <v>0</v>
      </c>
      <c r="V10" s="17"/>
      <c r="W10" s="16">
        <f aca="true" t="shared" si="2" ref="W10:W37">N10+O10+P10+Q10+R10+S10+T10+U10+V10</f>
        <v>18318</v>
      </c>
      <c r="X10" s="18">
        <v>65348.96100000001</v>
      </c>
      <c r="Y10" s="19">
        <v>9690.48</v>
      </c>
      <c r="Z10" s="20">
        <v>6000</v>
      </c>
      <c r="AA10" s="18">
        <f aca="true" t="shared" si="3" ref="AA10:AA38">X10+Y10+Z10</f>
        <v>81039.441</v>
      </c>
      <c r="AB10" s="20">
        <v>105056.45730194</v>
      </c>
      <c r="AC10" s="21">
        <f>AA10-W10+AB10</f>
        <v>167777.89830194</v>
      </c>
      <c r="AD10" s="21">
        <v>2055.59175276</v>
      </c>
      <c r="AE10" s="21">
        <f t="shared" si="1"/>
        <v>165722.30654918</v>
      </c>
    </row>
    <row r="11" spans="1:31" ht="12.75" customHeight="1">
      <c r="A11" s="11">
        <v>4</v>
      </c>
      <c r="B11" s="12" t="s">
        <v>37</v>
      </c>
      <c r="C11" s="13"/>
      <c r="D11" s="13">
        <v>1372</v>
      </c>
      <c r="E11" s="13"/>
      <c r="F11" s="13"/>
      <c r="G11" s="14"/>
      <c r="H11" s="15">
        <f t="shared" si="0"/>
        <v>1372</v>
      </c>
      <c r="I11" s="13"/>
      <c r="J11" s="13"/>
      <c r="K11" s="13"/>
      <c r="L11" s="13"/>
      <c r="M11" s="13"/>
      <c r="N11" s="16">
        <v>392</v>
      </c>
      <c r="O11" s="16">
        <v>13042</v>
      </c>
      <c r="P11" s="16">
        <v>0</v>
      </c>
      <c r="Q11" s="16">
        <v>0</v>
      </c>
      <c r="R11" s="16">
        <v>64331</v>
      </c>
      <c r="S11" s="16">
        <v>0</v>
      </c>
      <c r="T11" s="16">
        <v>0</v>
      </c>
      <c r="U11" s="16">
        <v>0</v>
      </c>
      <c r="V11" s="17"/>
      <c r="W11" s="16">
        <f t="shared" si="2"/>
        <v>77765</v>
      </c>
      <c r="X11" s="18">
        <v>65732.4</v>
      </c>
      <c r="Y11" s="19">
        <v>9690.48</v>
      </c>
      <c r="Z11" s="20">
        <v>6000</v>
      </c>
      <c r="AA11" s="18">
        <f t="shared" si="3"/>
        <v>81422.87999999999</v>
      </c>
      <c r="AB11" s="20">
        <v>77357.43701308001</v>
      </c>
      <c r="AC11" s="21">
        <f>AA11-W11+AB11</f>
        <v>81015.31701308</v>
      </c>
      <c r="AD11" s="21">
        <v>2756.39135814</v>
      </c>
      <c r="AE11" s="21">
        <f t="shared" si="1"/>
        <v>78258.92565494</v>
      </c>
    </row>
    <row r="12" spans="1:31" ht="12.75" customHeight="1">
      <c r="A12" s="11">
        <v>5</v>
      </c>
      <c r="B12" s="12" t="s">
        <v>38</v>
      </c>
      <c r="C12" s="13"/>
      <c r="D12" s="13"/>
      <c r="E12" s="13"/>
      <c r="F12" s="13"/>
      <c r="G12" s="14"/>
      <c r="H12" s="15">
        <f t="shared" si="0"/>
        <v>0</v>
      </c>
      <c r="I12" s="13"/>
      <c r="J12" s="13"/>
      <c r="K12" s="13">
        <v>4321</v>
      </c>
      <c r="L12" s="13"/>
      <c r="M12" s="13"/>
      <c r="N12" s="16">
        <v>4728</v>
      </c>
      <c r="O12" s="16">
        <v>44002</v>
      </c>
      <c r="P12" s="16">
        <v>55118</v>
      </c>
      <c r="Q12" s="16">
        <v>0</v>
      </c>
      <c r="R12" s="16">
        <v>53623</v>
      </c>
      <c r="S12" s="16">
        <v>85743</v>
      </c>
      <c r="T12" s="16">
        <v>0</v>
      </c>
      <c r="U12" s="16">
        <v>0</v>
      </c>
      <c r="V12" s="17"/>
      <c r="W12" s="16">
        <f t="shared" si="2"/>
        <v>243214</v>
      </c>
      <c r="X12" s="18">
        <v>193657.1922</v>
      </c>
      <c r="Y12" s="19">
        <v>25992</v>
      </c>
      <c r="Z12" s="20">
        <v>18000</v>
      </c>
      <c r="AA12" s="18">
        <f>X12+Y12+Z12+74640</f>
        <v>312289.1922</v>
      </c>
      <c r="AB12" s="20">
        <v>-320886.75138318</v>
      </c>
      <c r="AC12" s="21">
        <f aca="true" t="shared" si="4" ref="AC12:AC38">AA12-W12+AB12</f>
        <v>-251811.55918317998</v>
      </c>
      <c r="AD12" s="21">
        <v>7530.631960319999</v>
      </c>
      <c r="AE12" s="21">
        <f t="shared" si="1"/>
        <v>-259342.19114349998</v>
      </c>
    </row>
    <row r="13" spans="1:31" ht="12.75" customHeight="1">
      <c r="A13" s="11">
        <v>6</v>
      </c>
      <c r="B13" s="12" t="s">
        <v>39</v>
      </c>
      <c r="C13" s="13">
        <v>9376</v>
      </c>
      <c r="D13" s="13">
        <v>4271</v>
      </c>
      <c r="E13" s="13">
        <v>10320</v>
      </c>
      <c r="F13" s="13"/>
      <c r="G13" s="14">
        <v>69096</v>
      </c>
      <c r="H13" s="15">
        <f t="shared" si="0"/>
        <v>93063</v>
      </c>
      <c r="I13" s="13"/>
      <c r="J13" s="13"/>
      <c r="K13" s="13"/>
      <c r="L13" s="13"/>
      <c r="M13" s="13"/>
      <c r="N13" s="16">
        <v>1915</v>
      </c>
      <c r="O13" s="16">
        <v>13940</v>
      </c>
      <c r="P13" s="16">
        <v>6168</v>
      </c>
      <c r="Q13" s="16">
        <v>2274</v>
      </c>
      <c r="R13" s="16">
        <v>50654</v>
      </c>
      <c r="S13" s="16">
        <v>1063</v>
      </c>
      <c r="T13" s="16">
        <v>0</v>
      </c>
      <c r="U13" s="16">
        <v>0</v>
      </c>
      <c r="V13" s="17"/>
      <c r="W13" s="16">
        <f t="shared" si="2"/>
        <v>76014</v>
      </c>
      <c r="X13" s="18">
        <v>193484.73299999998</v>
      </c>
      <c r="Y13" s="19">
        <v>25992</v>
      </c>
      <c r="Z13" s="20">
        <v>18000</v>
      </c>
      <c r="AA13" s="18">
        <f t="shared" si="3"/>
        <v>237476.73299999998</v>
      </c>
      <c r="AB13" s="20">
        <v>60572.75919633997</v>
      </c>
      <c r="AC13" s="21">
        <f t="shared" si="4"/>
        <v>222035.49219633994</v>
      </c>
      <c r="AD13" s="21">
        <v>8480.72185002</v>
      </c>
      <c r="AE13" s="21">
        <f t="shared" si="1"/>
        <v>213554.77034631994</v>
      </c>
    </row>
    <row r="14" spans="1:31" ht="12.75" customHeight="1">
      <c r="A14" s="11">
        <v>7</v>
      </c>
      <c r="B14" s="12" t="s">
        <v>40</v>
      </c>
      <c r="C14" s="13"/>
      <c r="D14" s="13">
        <v>834</v>
      </c>
      <c r="E14" s="13"/>
      <c r="F14" s="13"/>
      <c r="G14" s="14"/>
      <c r="H14" s="15">
        <f t="shared" si="0"/>
        <v>834</v>
      </c>
      <c r="I14" s="13"/>
      <c r="J14" s="13"/>
      <c r="K14" s="13"/>
      <c r="L14" s="13"/>
      <c r="M14" s="13"/>
      <c r="N14" s="16">
        <v>1186</v>
      </c>
      <c r="O14" s="16">
        <v>11497</v>
      </c>
      <c r="P14" s="16">
        <v>0</v>
      </c>
      <c r="Q14" s="16">
        <v>2274</v>
      </c>
      <c r="R14" s="16">
        <v>0</v>
      </c>
      <c r="S14" s="16">
        <v>5190</v>
      </c>
      <c r="T14" s="16">
        <v>0</v>
      </c>
      <c r="U14" s="16">
        <v>0</v>
      </c>
      <c r="V14" s="17"/>
      <c r="W14" s="16">
        <f t="shared" si="2"/>
        <v>20147</v>
      </c>
      <c r="X14" s="18">
        <v>73922.445</v>
      </c>
      <c r="Y14" s="19">
        <v>9690.48</v>
      </c>
      <c r="Z14" s="20">
        <v>6000</v>
      </c>
      <c r="AA14" s="18">
        <f t="shared" si="3"/>
        <v>89612.925</v>
      </c>
      <c r="AB14" s="20">
        <v>-232490.61924678</v>
      </c>
      <c r="AC14" s="21">
        <f t="shared" si="4"/>
        <v>-163024.69424678</v>
      </c>
      <c r="AD14" s="21">
        <v>1374.0180766199999</v>
      </c>
      <c r="AE14" s="21">
        <f t="shared" si="1"/>
        <v>-164398.71232340002</v>
      </c>
    </row>
    <row r="15" spans="1:31" ht="12.75" customHeight="1">
      <c r="A15" s="11">
        <v>8</v>
      </c>
      <c r="B15" s="12" t="s">
        <v>41</v>
      </c>
      <c r="C15" s="13">
        <v>1270</v>
      </c>
      <c r="D15" s="13">
        <v>2766</v>
      </c>
      <c r="E15" s="13"/>
      <c r="F15" s="13"/>
      <c r="G15" s="14"/>
      <c r="H15" s="15">
        <f t="shared" si="0"/>
        <v>4036</v>
      </c>
      <c r="I15" s="13"/>
      <c r="J15" s="13"/>
      <c r="K15" s="13"/>
      <c r="L15" s="13"/>
      <c r="M15" s="13"/>
      <c r="N15" s="16">
        <v>6954</v>
      </c>
      <c r="O15" s="16">
        <v>16420</v>
      </c>
      <c r="P15" s="16">
        <v>5551</v>
      </c>
      <c r="Q15" s="16">
        <v>2274</v>
      </c>
      <c r="R15" s="16">
        <v>0</v>
      </c>
      <c r="S15" s="16">
        <v>4816</v>
      </c>
      <c r="T15" s="16">
        <v>0</v>
      </c>
      <c r="U15" s="16">
        <v>0</v>
      </c>
      <c r="V15" s="17">
        <f>16000+16000</f>
        <v>32000</v>
      </c>
      <c r="W15" s="16">
        <f>N15+O15+P15+Q15+R15+S15+T15+U15+V15</f>
        <v>68015</v>
      </c>
      <c r="X15" s="18">
        <v>129605.916</v>
      </c>
      <c r="Y15" s="19">
        <v>19380.84</v>
      </c>
      <c r="Z15" s="20">
        <v>15000</v>
      </c>
      <c r="AA15" s="18">
        <f t="shared" si="3"/>
        <v>163986.756</v>
      </c>
      <c r="AB15" s="20">
        <v>18740.752836579984</v>
      </c>
      <c r="AC15" s="21">
        <f t="shared" si="4"/>
        <v>114712.50883657997</v>
      </c>
      <c r="AD15" s="21">
        <v>2754.77892354</v>
      </c>
      <c r="AE15" s="21">
        <f t="shared" si="1"/>
        <v>111957.72991303998</v>
      </c>
    </row>
    <row r="16" spans="1:31" ht="12.75" customHeight="1">
      <c r="A16" s="11">
        <v>9</v>
      </c>
      <c r="B16" s="12" t="s">
        <v>42</v>
      </c>
      <c r="C16" s="13">
        <v>3606</v>
      </c>
      <c r="D16" s="13"/>
      <c r="E16" s="13"/>
      <c r="F16" s="13"/>
      <c r="G16" s="14"/>
      <c r="H16" s="15">
        <f t="shared" si="0"/>
        <v>3606</v>
      </c>
      <c r="I16" s="13"/>
      <c r="J16" s="13"/>
      <c r="K16" s="13"/>
      <c r="L16" s="13"/>
      <c r="M16" s="13"/>
      <c r="N16" s="16">
        <v>731</v>
      </c>
      <c r="O16" s="16">
        <v>0</v>
      </c>
      <c r="P16" s="16">
        <v>19259</v>
      </c>
      <c r="Q16" s="16">
        <v>0</v>
      </c>
      <c r="R16" s="16">
        <v>99974</v>
      </c>
      <c r="S16" s="16">
        <v>10282</v>
      </c>
      <c r="T16" s="16">
        <v>0</v>
      </c>
      <c r="U16" s="16">
        <v>0</v>
      </c>
      <c r="V16" s="17"/>
      <c r="W16" s="16">
        <f t="shared" si="2"/>
        <v>130246</v>
      </c>
      <c r="X16" s="18">
        <v>86251.8096</v>
      </c>
      <c r="Y16" s="19">
        <v>14535.6</v>
      </c>
      <c r="Z16" s="20">
        <v>12000</v>
      </c>
      <c r="AA16" s="18">
        <f t="shared" si="3"/>
        <v>112787.4096</v>
      </c>
      <c r="AB16" s="20">
        <v>8450.139375379993</v>
      </c>
      <c r="AC16" s="21">
        <f t="shared" si="4"/>
        <v>-9008.451024620008</v>
      </c>
      <c r="AD16" s="21">
        <v>6659.37190296</v>
      </c>
      <c r="AE16" s="21">
        <f t="shared" si="1"/>
        <v>-15667.822927580008</v>
      </c>
    </row>
    <row r="17" spans="1:31" ht="12.75" customHeight="1">
      <c r="A17" s="11">
        <v>10</v>
      </c>
      <c r="B17" s="12" t="s">
        <v>43</v>
      </c>
      <c r="C17" s="13"/>
      <c r="D17" s="13">
        <v>6959</v>
      </c>
      <c r="E17" s="13">
        <v>9709</v>
      </c>
      <c r="F17" s="13"/>
      <c r="G17" s="14"/>
      <c r="H17" s="15">
        <f t="shared" si="0"/>
        <v>16668</v>
      </c>
      <c r="I17" s="13"/>
      <c r="J17" s="13"/>
      <c r="K17" s="13"/>
      <c r="L17" s="13"/>
      <c r="M17" s="13"/>
      <c r="N17" s="16">
        <v>6071</v>
      </c>
      <c r="O17" s="16">
        <v>57640</v>
      </c>
      <c r="P17" s="16">
        <v>8538</v>
      </c>
      <c r="Q17" s="16">
        <v>2274</v>
      </c>
      <c r="R17" s="16">
        <v>2681</v>
      </c>
      <c r="S17" s="16">
        <v>0</v>
      </c>
      <c r="T17" s="16">
        <v>0</v>
      </c>
      <c r="U17" s="16">
        <v>0</v>
      </c>
      <c r="V17" s="17">
        <f>32000+20524</f>
        <v>52524</v>
      </c>
      <c r="W17" s="16">
        <f>N17+O17+P17+Q17+R17+S17+T17+U17+V17</f>
        <v>129728</v>
      </c>
      <c r="X17" s="18">
        <v>190883.709</v>
      </c>
      <c r="Y17" s="19">
        <v>29071.32</v>
      </c>
      <c r="Z17" s="20">
        <v>18000</v>
      </c>
      <c r="AA17" s="18">
        <f t="shared" si="3"/>
        <v>237955.029</v>
      </c>
      <c r="AB17" s="20">
        <v>-179380.29822158</v>
      </c>
      <c r="AC17" s="21">
        <f t="shared" si="4"/>
        <v>-71153.26922157998</v>
      </c>
      <c r="AD17" s="21">
        <v>13508.96523606</v>
      </c>
      <c r="AE17" s="21">
        <f t="shared" si="1"/>
        <v>-84662.23445763998</v>
      </c>
    </row>
    <row r="18" spans="1:31" ht="12.75" customHeight="1">
      <c r="A18" s="11">
        <v>11</v>
      </c>
      <c r="B18" s="12" t="s">
        <v>44</v>
      </c>
      <c r="C18" s="13"/>
      <c r="D18" s="13"/>
      <c r="E18" s="13"/>
      <c r="F18" s="13"/>
      <c r="G18" s="14"/>
      <c r="H18" s="15">
        <f t="shared" si="0"/>
        <v>0</v>
      </c>
      <c r="I18" s="13"/>
      <c r="J18" s="13"/>
      <c r="K18" s="13">
        <v>649</v>
      </c>
      <c r="L18" s="13"/>
      <c r="M18" s="22"/>
      <c r="N18" s="16">
        <v>4564</v>
      </c>
      <c r="O18" s="16">
        <v>19382</v>
      </c>
      <c r="P18" s="16">
        <v>17024</v>
      </c>
      <c r="Q18" s="16">
        <v>2274</v>
      </c>
      <c r="R18" s="16">
        <v>0</v>
      </c>
      <c r="S18" s="16">
        <v>0</v>
      </c>
      <c r="T18" s="16">
        <v>0</v>
      </c>
      <c r="U18" s="16">
        <v>0</v>
      </c>
      <c r="V18" s="17"/>
      <c r="W18" s="16">
        <f t="shared" si="2"/>
        <v>43244</v>
      </c>
      <c r="X18" s="18">
        <v>163262.1417</v>
      </c>
      <c r="Y18" s="19">
        <v>21660</v>
      </c>
      <c r="Z18" s="20">
        <v>15000</v>
      </c>
      <c r="AA18" s="18">
        <f t="shared" si="3"/>
        <v>199922.1417</v>
      </c>
      <c r="AB18" s="20">
        <v>-64092.56981791999</v>
      </c>
      <c r="AC18" s="21">
        <f t="shared" si="4"/>
        <v>92585.57188208002</v>
      </c>
      <c r="AD18" s="21">
        <v>10045.03241322</v>
      </c>
      <c r="AE18" s="21">
        <f>AC18-AD18</f>
        <v>82540.53946886002</v>
      </c>
    </row>
    <row r="19" spans="1:31" ht="12.75" customHeight="1">
      <c r="A19" s="11">
        <v>12</v>
      </c>
      <c r="B19" s="12" t="s">
        <v>45</v>
      </c>
      <c r="C19" s="13"/>
      <c r="D19" s="13">
        <v>1739</v>
      </c>
      <c r="E19" s="13"/>
      <c r="F19" s="13"/>
      <c r="G19" s="14"/>
      <c r="H19" s="15">
        <f t="shared" si="0"/>
        <v>1739</v>
      </c>
      <c r="I19" s="13"/>
      <c r="J19" s="13"/>
      <c r="K19" s="13">
        <v>845</v>
      </c>
      <c r="L19" s="13"/>
      <c r="M19" s="13"/>
      <c r="N19" s="16">
        <v>10669</v>
      </c>
      <c r="O19" s="16">
        <v>7433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7">
        <v>8000</v>
      </c>
      <c r="W19" s="16">
        <f>N19+O19+P19+Q19+R19+S19+T19+U19+V19</f>
        <v>26102</v>
      </c>
      <c r="X19" s="18">
        <v>161559.4605</v>
      </c>
      <c r="Y19" s="19">
        <v>11206.08</v>
      </c>
      <c r="Z19" s="20">
        <v>21000</v>
      </c>
      <c r="AA19" s="18">
        <f t="shared" si="3"/>
        <v>193765.54049999997</v>
      </c>
      <c r="AB19" s="20">
        <v>240167.87126674</v>
      </c>
      <c r="AC19" s="21">
        <f t="shared" si="4"/>
        <v>407831.41176673997</v>
      </c>
      <c r="AD19" s="21">
        <v>5749.3982322</v>
      </c>
      <c r="AE19" s="21">
        <f t="shared" si="1"/>
        <v>402082.01353453996</v>
      </c>
    </row>
    <row r="20" spans="1:31" ht="12.75" customHeight="1">
      <c r="A20" s="11">
        <v>13</v>
      </c>
      <c r="B20" s="12" t="s">
        <v>46</v>
      </c>
      <c r="C20" s="13">
        <v>4766</v>
      </c>
      <c r="D20" s="13"/>
      <c r="E20" s="13"/>
      <c r="F20" s="13"/>
      <c r="G20" s="14"/>
      <c r="H20" s="15">
        <f t="shared" si="0"/>
        <v>4766</v>
      </c>
      <c r="I20" s="13">
        <v>4037</v>
      </c>
      <c r="J20" s="13">
        <v>7588</v>
      </c>
      <c r="K20" s="13"/>
      <c r="L20" s="13"/>
      <c r="M20" s="13"/>
      <c r="N20" s="16">
        <v>6767</v>
      </c>
      <c r="O20" s="16">
        <v>10194</v>
      </c>
      <c r="P20" s="16">
        <v>1011</v>
      </c>
      <c r="Q20" s="16">
        <v>0</v>
      </c>
      <c r="R20" s="16">
        <v>0</v>
      </c>
      <c r="S20" s="16">
        <v>4294</v>
      </c>
      <c r="T20" s="16">
        <v>9750</v>
      </c>
      <c r="U20" s="16">
        <v>10000</v>
      </c>
      <c r="V20" s="17">
        <f>16000+32000</f>
        <v>48000</v>
      </c>
      <c r="W20" s="16">
        <f>N20+O20+P20+Q20+R20+S20+T20+U20+V20</f>
        <v>90016</v>
      </c>
      <c r="X20" s="18">
        <v>291196.299</v>
      </c>
      <c r="Y20" s="19">
        <v>38761.68</v>
      </c>
      <c r="Z20" s="20">
        <v>50400</v>
      </c>
      <c r="AA20" s="18">
        <f t="shared" si="3"/>
        <v>380357.979</v>
      </c>
      <c r="AB20" s="20">
        <v>37977.13203422002</v>
      </c>
      <c r="AC20" s="21">
        <f t="shared" si="4"/>
        <v>328319.11103422</v>
      </c>
      <c r="AD20" s="21">
        <v>16720.929189720002</v>
      </c>
      <c r="AE20" s="21">
        <f t="shared" si="1"/>
        <v>311598.1818445</v>
      </c>
    </row>
    <row r="21" spans="1:31" ht="12.75" customHeight="1">
      <c r="A21" s="11">
        <v>14</v>
      </c>
      <c r="B21" s="12" t="s">
        <v>47</v>
      </c>
      <c r="C21" s="13"/>
      <c r="D21" s="13"/>
      <c r="E21" s="13"/>
      <c r="F21" s="13"/>
      <c r="G21" s="14"/>
      <c r="H21" s="15">
        <f t="shared" si="0"/>
        <v>0</v>
      </c>
      <c r="I21" s="13"/>
      <c r="J21" s="13"/>
      <c r="K21" s="13"/>
      <c r="L21" s="13"/>
      <c r="M21" s="13"/>
      <c r="N21" s="16">
        <v>2395</v>
      </c>
      <c r="O21" s="16">
        <v>10019</v>
      </c>
      <c r="P21" s="16">
        <v>8518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7"/>
      <c r="W21" s="16">
        <f t="shared" si="2"/>
        <v>20932</v>
      </c>
      <c r="X21" s="18">
        <v>95160.01799999998</v>
      </c>
      <c r="Y21" s="19">
        <v>14535.6</v>
      </c>
      <c r="Z21" s="20">
        <v>15000</v>
      </c>
      <c r="AA21" s="18">
        <f t="shared" si="3"/>
        <v>124695.61799999999</v>
      </c>
      <c r="AB21" s="20">
        <v>-81894.41011874002</v>
      </c>
      <c r="AC21" s="21">
        <f t="shared" si="4"/>
        <v>21869.207881259965</v>
      </c>
      <c r="AD21" s="21">
        <v>3080.36773044</v>
      </c>
      <c r="AE21" s="21">
        <f t="shared" si="1"/>
        <v>18788.840150819964</v>
      </c>
    </row>
    <row r="22" spans="1:31" ht="12.75" customHeight="1">
      <c r="A22" s="11">
        <v>15</v>
      </c>
      <c r="B22" s="12" t="s">
        <v>48</v>
      </c>
      <c r="C22" s="13"/>
      <c r="D22" s="13">
        <v>2310</v>
      </c>
      <c r="E22" s="13">
        <v>298</v>
      </c>
      <c r="F22" s="13"/>
      <c r="G22" s="14"/>
      <c r="H22" s="15">
        <f t="shared" si="0"/>
        <v>2608</v>
      </c>
      <c r="I22" s="13"/>
      <c r="J22" s="13"/>
      <c r="K22" s="13">
        <v>2440</v>
      </c>
      <c r="L22" s="13"/>
      <c r="M22" s="13"/>
      <c r="N22" s="16">
        <v>79</v>
      </c>
      <c r="O22" s="16">
        <v>8444</v>
      </c>
      <c r="P22" s="16">
        <v>1011</v>
      </c>
      <c r="Q22" s="16">
        <v>0</v>
      </c>
      <c r="R22" s="16">
        <v>3468</v>
      </c>
      <c r="S22" s="16">
        <v>460</v>
      </c>
      <c r="T22" s="16">
        <v>0</v>
      </c>
      <c r="U22" s="16">
        <v>0</v>
      </c>
      <c r="V22" s="17"/>
      <c r="W22" s="16">
        <f t="shared" si="2"/>
        <v>13462</v>
      </c>
      <c r="X22" s="18">
        <v>164240.88299999997</v>
      </c>
      <c r="Y22" s="19">
        <v>21660</v>
      </c>
      <c r="Z22" s="20">
        <v>21000</v>
      </c>
      <c r="AA22" s="18">
        <f t="shared" si="3"/>
        <v>206900.88299999997</v>
      </c>
      <c r="AB22" s="20">
        <v>-157964.49334212</v>
      </c>
      <c r="AC22" s="21">
        <f t="shared" si="4"/>
        <v>35474.389657879976</v>
      </c>
      <c r="AD22" s="21">
        <v>7780.061624580001</v>
      </c>
      <c r="AE22" s="21">
        <f t="shared" si="1"/>
        <v>27694.328033299975</v>
      </c>
    </row>
    <row r="23" spans="1:31" ht="12.75" customHeight="1">
      <c r="A23" s="11">
        <v>16</v>
      </c>
      <c r="B23" s="12" t="s">
        <v>49</v>
      </c>
      <c r="C23" s="13"/>
      <c r="D23" s="13"/>
      <c r="E23" s="13"/>
      <c r="F23" s="13"/>
      <c r="G23" s="14"/>
      <c r="H23" s="15">
        <f t="shared" si="0"/>
        <v>0</v>
      </c>
      <c r="I23" s="13"/>
      <c r="J23" s="13"/>
      <c r="K23" s="13"/>
      <c r="L23" s="13"/>
      <c r="M23" s="13"/>
      <c r="N23" s="16">
        <v>1285</v>
      </c>
      <c r="O23" s="16">
        <v>9834</v>
      </c>
      <c r="P23" s="16">
        <v>18310</v>
      </c>
      <c r="Q23" s="16">
        <v>0</v>
      </c>
      <c r="R23" s="16">
        <v>0</v>
      </c>
      <c r="S23" s="16">
        <v>6052</v>
      </c>
      <c r="T23" s="16">
        <v>30000</v>
      </c>
      <c r="U23" s="16">
        <v>0</v>
      </c>
      <c r="V23" s="17"/>
      <c r="W23" s="16">
        <f t="shared" si="2"/>
        <v>65481</v>
      </c>
      <c r="X23" s="18">
        <v>97075.44600000001</v>
      </c>
      <c r="Y23" s="19">
        <v>14535.6</v>
      </c>
      <c r="Z23" s="20">
        <v>15000</v>
      </c>
      <c r="AA23" s="18">
        <f t="shared" si="3"/>
        <v>126611.04600000002</v>
      </c>
      <c r="AB23" s="20">
        <v>-68064.2669545</v>
      </c>
      <c r="AC23" s="21">
        <f t="shared" si="4"/>
        <v>-6934.220954499979</v>
      </c>
      <c r="AD23" s="21">
        <v>2836.6921195200002</v>
      </c>
      <c r="AE23" s="21">
        <f t="shared" si="1"/>
        <v>-9770.91307401998</v>
      </c>
    </row>
    <row r="24" spans="1:31" ht="12.75" customHeight="1">
      <c r="A24" s="11">
        <v>17</v>
      </c>
      <c r="B24" s="12" t="s">
        <v>50</v>
      </c>
      <c r="C24" s="13"/>
      <c r="D24" s="13"/>
      <c r="E24" s="13">
        <v>1329</v>
      </c>
      <c r="F24" s="13"/>
      <c r="G24" s="14"/>
      <c r="H24" s="15">
        <f t="shared" si="0"/>
        <v>1329</v>
      </c>
      <c r="I24" s="13">
        <v>5943</v>
      </c>
      <c r="J24" s="13">
        <v>3720</v>
      </c>
      <c r="K24" s="13">
        <v>623</v>
      </c>
      <c r="L24" s="13"/>
      <c r="M24" s="13"/>
      <c r="N24" s="16">
        <v>39706</v>
      </c>
      <c r="O24" s="16">
        <v>17157</v>
      </c>
      <c r="P24" s="16">
        <v>48068</v>
      </c>
      <c r="Q24" s="16">
        <v>2681</v>
      </c>
      <c r="R24" s="16">
        <v>0</v>
      </c>
      <c r="S24" s="16">
        <v>52935</v>
      </c>
      <c r="T24" s="16">
        <v>0</v>
      </c>
      <c r="U24" s="16">
        <v>0</v>
      </c>
      <c r="V24" s="17"/>
      <c r="W24" s="16">
        <f t="shared" si="2"/>
        <v>160547</v>
      </c>
      <c r="X24" s="18">
        <v>199580.88299999997</v>
      </c>
      <c r="Y24" s="19">
        <v>25992</v>
      </c>
      <c r="Z24" s="20">
        <v>40800</v>
      </c>
      <c r="AA24" s="18">
        <f t="shared" si="3"/>
        <v>266372.883</v>
      </c>
      <c r="AB24" s="20">
        <v>-267199.54464518</v>
      </c>
      <c r="AC24" s="21">
        <f t="shared" si="4"/>
        <v>-161373.66164518002</v>
      </c>
      <c r="AD24" s="21">
        <v>5774.707382220001</v>
      </c>
      <c r="AE24" s="21">
        <f>AC24-AD24</f>
        <v>-167148.3690274</v>
      </c>
    </row>
    <row r="25" spans="1:31" ht="15">
      <c r="A25" s="11">
        <v>18</v>
      </c>
      <c r="B25" s="12" t="s">
        <v>51</v>
      </c>
      <c r="C25" s="13"/>
      <c r="D25" s="13"/>
      <c r="E25" s="13">
        <v>1979</v>
      </c>
      <c r="F25" s="13"/>
      <c r="G25" s="14"/>
      <c r="H25" s="15">
        <f t="shared" si="0"/>
        <v>1979</v>
      </c>
      <c r="I25" s="13"/>
      <c r="J25" s="13"/>
      <c r="K25" s="13"/>
      <c r="L25" s="13"/>
      <c r="M25" s="13"/>
      <c r="N25" s="16">
        <v>12246</v>
      </c>
      <c r="O25" s="16">
        <v>17457</v>
      </c>
      <c r="P25" s="16">
        <v>31795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7"/>
      <c r="W25" s="16">
        <f t="shared" si="2"/>
        <v>61498</v>
      </c>
      <c r="X25" s="18">
        <v>163194.81900000002</v>
      </c>
      <c r="Y25" s="19">
        <v>21660</v>
      </c>
      <c r="Z25" s="20">
        <v>27000</v>
      </c>
      <c r="AA25" s="18">
        <f t="shared" si="3"/>
        <v>211854.81900000002</v>
      </c>
      <c r="AB25" s="20">
        <v>31398.279967280025</v>
      </c>
      <c r="AC25" s="21">
        <f t="shared" si="4"/>
        <v>181755.09896728004</v>
      </c>
      <c r="AD25" s="21">
        <v>7566.32324574</v>
      </c>
      <c r="AE25" s="21">
        <f t="shared" si="1"/>
        <v>174188.77572154003</v>
      </c>
    </row>
    <row r="26" spans="1:31" ht="12.75" customHeight="1">
      <c r="A26" s="11">
        <v>19</v>
      </c>
      <c r="B26" s="12" t="s">
        <v>52</v>
      </c>
      <c r="C26" s="13"/>
      <c r="D26" s="13">
        <v>947</v>
      </c>
      <c r="E26" s="13"/>
      <c r="F26" s="13"/>
      <c r="G26" s="14"/>
      <c r="H26" s="15">
        <f t="shared" si="0"/>
        <v>947</v>
      </c>
      <c r="I26" s="13"/>
      <c r="J26" s="13"/>
      <c r="K26" s="13"/>
      <c r="L26" s="13"/>
      <c r="M26" s="13"/>
      <c r="N26" s="16">
        <v>507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7"/>
      <c r="W26" s="16">
        <f t="shared" si="2"/>
        <v>507</v>
      </c>
      <c r="X26" s="18">
        <v>77892.894</v>
      </c>
      <c r="Y26" s="19">
        <v>9690.48</v>
      </c>
      <c r="Z26" s="20">
        <v>12000</v>
      </c>
      <c r="AA26" s="18">
        <f t="shared" si="3"/>
        <v>99583.374</v>
      </c>
      <c r="AB26" s="20">
        <v>-150371.84327324003</v>
      </c>
      <c r="AC26" s="21">
        <f t="shared" si="4"/>
        <v>-51295.46927324003</v>
      </c>
      <c r="AD26" s="21">
        <v>1274.47832862</v>
      </c>
      <c r="AE26" s="21">
        <f t="shared" si="1"/>
        <v>-52569.947601860025</v>
      </c>
    </row>
    <row r="27" spans="1:31" ht="12.75" customHeight="1">
      <c r="A27" s="11">
        <v>20</v>
      </c>
      <c r="B27" s="12" t="s">
        <v>53</v>
      </c>
      <c r="C27" s="13"/>
      <c r="D27" s="13"/>
      <c r="E27" s="13"/>
      <c r="F27" s="13"/>
      <c r="G27" s="14"/>
      <c r="H27" s="15">
        <f t="shared" si="0"/>
        <v>0</v>
      </c>
      <c r="I27" s="13"/>
      <c r="J27" s="13"/>
      <c r="K27" s="13"/>
      <c r="L27" s="13"/>
      <c r="M27" s="13"/>
      <c r="N27" s="16">
        <v>1914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7"/>
      <c r="W27" s="16">
        <f t="shared" si="2"/>
        <v>1914</v>
      </c>
      <c r="X27" s="18">
        <v>78875.34599999999</v>
      </c>
      <c r="Y27" s="19">
        <v>9690.48</v>
      </c>
      <c r="Z27" s="20">
        <v>15000</v>
      </c>
      <c r="AA27" s="18">
        <f t="shared" si="3"/>
        <v>103565.82599999999</v>
      </c>
      <c r="AB27" s="20">
        <v>108127.20846678</v>
      </c>
      <c r="AC27" s="21">
        <f t="shared" si="4"/>
        <v>209779.03446677997</v>
      </c>
      <c r="AD27" s="21">
        <v>618.3079371</v>
      </c>
      <c r="AE27" s="21">
        <f t="shared" si="1"/>
        <v>209160.72652967996</v>
      </c>
    </row>
    <row r="28" spans="1:31" ht="12.75" customHeight="1">
      <c r="A28" s="11">
        <v>21</v>
      </c>
      <c r="B28" s="12" t="s">
        <v>54</v>
      </c>
      <c r="C28" s="13"/>
      <c r="D28" s="13"/>
      <c r="E28" s="13">
        <v>1168</v>
      </c>
      <c r="F28" s="13"/>
      <c r="G28" s="14"/>
      <c r="H28" s="15">
        <f t="shared" si="0"/>
        <v>1168</v>
      </c>
      <c r="I28" s="13"/>
      <c r="J28" s="13"/>
      <c r="K28" s="13"/>
      <c r="L28" s="13"/>
      <c r="M28" s="13"/>
      <c r="N28" s="16">
        <v>4590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7"/>
      <c r="W28" s="16">
        <f t="shared" si="2"/>
        <v>4590</v>
      </c>
      <c r="X28" s="18">
        <v>109004.46299999999</v>
      </c>
      <c r="Y28" s="19">
        <v>12375.6</v>
      </c>
      <c r="Z28" s="20">
        <v>15000</v>
      </c>
      <c r="AA28" s="18">
        <f t="shared" si="3"/>
        <v>136380.063</v>
      </c>
      <c r="AB28" s="20">
        <v>182055.43042636</v>
      </c>
      <c r="AC28" s="21">
        <f t="shared" si="4"/>
        <v>313845.49342635996</v>
      </c>
      <c r="AD28" s="21">
        <v>10594.095849540001</v>
      </c>
      <c r="AE28" s="21">
        <f t="shared" si="1"/>
        <v>303251.39757681993</v>
      </c>
    </row>
    <row r="29" spans="1:31" ht="12.75" customHeight="1">
      <c r="A29" s="11">
        <v>22</v>
      </c>
      <c r="B29" s="12" t="s">
        <v>55</v>
      </c>
      <c r="C29" s="13"/>
      <c r="D29" s="13"/>
      <c r="E29" s="13">
        <v>2856</v>
      </c>
      <c r="F29" s="13"/>
      <c r="G29" s="14"/>
      <c r="H29" s="15">
        <f t="shared" si="0"/>
        <v>2856</v>
      </c>
      <c r="I29" s="13">
        <v>3190</v>
      </c>
      <c r="J29" s="13">
        <v>1969</v>
      </c>
      <c r="K29" s="13"/>
      <c r="L29" s="13"/>
      <c r="M29" s="13"/>
      <c r="N29" s="16">
        <v>127426</v>
      </c>
      <c r="O29" s="16">
        <v>39572</v>
      </c>
      <c r="P29" s="16">
        <v>5000</v>
      </c>
      <c r="Q29" s="16">
        <v>0</v>
      </c>
      <c r="R29" s="16">
        <v>2681</v>
      </c>
      <c r="S29" s="16">
        <v>0</v>
      </c>
      <c r="T29" s="16">
        <v>0</v>
      </c>
      <c r="U29" s="16">
        <v>0</v>
      </c>
      <c r="V29" s="17"/>
      <c r="W29" s="16">
        <f t="shared" si="2"/>
        <v>174679</v>
      </c>
      <c r="X29" s="18">
        <v>189049.08</v>
      </c>
      <c r="Y29" s="19">
        <v>17328</v>
      </c>
      <c r="Z29" s="20">
        <v>12000</v>
      </c>
      <c r="AA29" s="18">
        <f t="shared" si="3"/>
        <v>218377.08</v>
      </c>
      <c r="AB29" s="19">
        <v>33509.07433708001</v>
      </c>
      <c r="AC29" s="21">
        <f t="shared" si="4"/>
        <v>77207.15433707999</v>
      </c>
      <c r="AD29" s="21">
        <v>14126.84531622</v>
      </c>
      <c r="AE29" s="21">
        <f t="shared" si="1"/>
        <v>63080.30902085999</v>
      </c>
    </row>
    <row r="30" spans="1:31" ht="12.75" customHeight="1">
      <c r="A30" s="11">
        <v>23</v>
      </c>
      <c r="B30" s="12" t="s">
        <v>56</v>
      </c>
      <c r="C30" s="13">
        <v>6033</v>
      </c>
      <c r="D30" s="13"/>
      <c r="E30" s="13">
        <v>603</v>
      </c>
      <c r="F30" s="13"/>
      <c r="G30" s="14"/>
      <c r="H30" s="15">
        <f t="shared" si="0"/>
        <v>6636</v>
      </c>
      <c r="I30" s="13"/>
      <c r="J30" s="13"/>
      <c r="K30" s="13"/>
      <c r="L30" s="13"/>
      <c r="M30" s="13"/>
      <c r="N30" s="16">
        <v>11382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7"/>
      <c r="W30" s="16">
        <f t="shared" si="2"/>
        <v>11382</v>
      </c>
      <c r="X30" s="18">
        <v>111424.1928</v>
      </c>
      <c r="Y30" s="19">
        <v>47619.6</v>
      </c>
      <c r="Z30" s="20">
        <v>24000</v>
      </c>
      <c r="AA30" s="18">
        <f t="shared" si="3"/>
        <v>183043.7928</v>
      </c>
      <c r="AB30" s="20">
        <v>-67048.29302578002</v>
      </c>
      <c r="AC30" s="21">
        <f t="shared" si="4"/>
        <v>104613.49977421998</v>
      </c>
      <c r="AD30" s="21">
        <v>8762.002108019999</v>
      </c>
      <c r="AE30" s="21">
        <f t="shared" si="1"/>
        <v>95851.49766619998</v>
      </c>
    </row>
    <row r="31" spans="1:31" ht="12.75" customHeight="1">
      <c r="A31" s="11">
        <v>24</v>
      </c>
      <c r="B31" s="12" t="s">
        <v>57</v>
      </c>
      <c r="C31" s="13"/>
      <c r="D31" s="13"/>
      <c r="E31" s="13">
        <v>2856</v>
      </c>
      <c r="F31" s="13"/>
      <c r="G31" s="14"/>
      <c r="H31" s="15">
        <f t="shared" si="0"/>
        <v>2856</v>
      </c>
      <c r="I31" s="13">
        <v>4895</v>
      </c>
      <c r="J31" s="13">
        <v>3108</v>
      </c>
      <c r="K31" s="13">
        <v>9389</v>
      </c>
      <c r="L31" s="13"/>
      <c r="M31" s="13"/>
      <c r="N31" s="16">
        <v>4521</v>
      </c>
      <c r="O31" s="16">
        <v>23197</v>
      </c>
      <c r="P31" s="16">
        <v>1871</v>
      </c>
      <c r="Q31" s="16">
        <v>2274</v>
      </c>
      <c r="R31" s="16">
        <v>70808</v>
      </c>
      <c r="S31" s="16">
        <v>76060</v>
      </c>
      <c r="T31" s="16">
        <v>0</v>
      </c>
      <c r="U31" s="16">
        <v>0</v>
      </c>
      <c r="V31" s="17"/>
      <c r="W31" s="16">
        <f t="shared" si="2"/>
        <v>178731</v>
      </c>
      <c r="X31" s="18">
        <v>139884.978</v>
      </c>
      <c r="Y31" s="19">
        <v>6144.72</v>
      </c>
      <c r="Z31" s="20">
        <v>13800</v>
      </c>
      <c r="AA31" s="18">
        <f t="shared" si="3"/>
        <v>159829.698</v>
      </c>
      <c r="AB31" s="20">
        <v>-234361.71195314</v>
      </c>
      <c r="AC31" s="21">
        <f t="shared" si="4"/>
        <v>-253263.01395314</v>
      </c>
      <c r="AD31" s="21">
        <v>19220.39837676</v>
      </c>
      <c r="AE31" s="21">
        <f t="shared" si="1"/>
        <v>-272483.4123299</v>
      </c>
    </row>
    <row r="32" spans="1:31" ht="12.75" customHeight="1">
      <c r="A32" s="11">
        <v>25</v>
      </c>
      <c r="B32" s="12" t="s">
        <v>58</v>
      </c>
      <c r="C32" s="13"/>
      <c r="D32" s="13"/>
      <c r="E32" s="13"/>
      <c r="F32" s="13"/>
      <c r="G32" s="14"/>
      <c r="H32" s="15">
        <f t="shared" si="0"/>
        <v>0</v>
      </c>
      <c r="I32" s="13"/>
      <c r="J32" s="13"/>
      <c r="K32" s="13"/>
      <c r="L32" s="13"/>
      <c r="M32" s="13"/>
      <c r="N32" s="16">
        <v>0</v>
      </c>
      <c r="O32" s="16">
        <v>3334</v>
      </c>
      <c r="P32" s="16">
        <v>1011</v>
      </c>
      <c r="Q32" s="16">
        <v>0</v>
      </c>
      <c r="R32" s="16">
        <v>0</v>
      </c>
      <c r="S32" s="16">
        <v>4559</v>
      </c>
      <c r="T32" s="16">
        <v>0</v>
      </c>
      <c r="U32" s="16">
        <v>0</v>
      </c>
      <c r="V32" s="17"/>
      <c r="W32" s="16">
        <f t="shared" si="2"/>
        <v>8904</v>
      </c>
      <c r="X32" s="18">
        <v>74813.01299999999</v>
      </c>
      <c r="Y32" s="19">
        <v>9690.48</v>
      </c>
      <c r="Z32" s="20">
        <v>12000</v>
      </c>
      <c r="AA32" s="18">
        <f t="shared" si="3"/>
        <v>96503.49299999999</v>
      </c>
      <c r="AB32" s="20">
        <v>-91006.1603214</v>
      </c>
      <c r="AC32" s="21">
        <f t="shared" si="4"/>
        <v>-3406.6673214000184</v>
      </c>
      <c r="AD32" s="21">
        <v>3755.9948328000005</v>
      </c>
      <c r="AE32" s="21">
        <f t="shared" si="1"/>
        <v>-7162.662154200019</v>
      </c>
    </row>
    <row r="33" spans="1:31" ht="12.75" customHeight="1">
      <c r="A33" s="11">
        <v>26</v>
      </c>
      <c r="B33" s="12" t="s">
        <v>59</v>
      </c>
      <c r="C33" s="13">
        <v>6155</v>
      </c>
      <c r="D33" s="13"/>
      <c r="E33" s="13"/>
      <c r="F33" s="13"/>
      <c r="G33" s="14"/>
      <c r="H33" s="15">
        <f t="shared" si="0"/>
        <v>6155</v>
      </c>
      <c r="I33" s="13"/>
      <c r="J33" s="13"/>
      <c r="K33" s="13"/>
      <c r="L33" s="13"/>
      <c r="M33" s="13"/>
      <c r="N33" s="16">
        <v>8966</v>
      </c>
      <c r="O33" s="16">
        <v>43585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7">
        <f>20000+20000</f>
        <v>40000</v>
      </c>
      <c r="W33" s="16">
        <f>N33+O33+P33+Q33+R33+S33+T33+U33+V33</f>
        <v>92551</v>
      </c>
      <c r="X33" s="18">
        <v>122215.39200000002</v>
      </c>
      <c r="Y33" s="19">
        <v>6144.72</v>
      </c>
      <c r="Z33" s="20">
        <v>12000</v>
      </c>
      <c r="AA33" s="18">
        <f t="shared" si="3"/>
        <v>140360.11200000002</v>
      </c>
      <c r="AB33" s="20">
        <v>-311969.41804027994</v>
      </c>
      <c r="AC33" s="21">
        <f t="shared" si="4"/>
        <v>-264160.3060402799</v>
      </c>
      <c r="AD33" s="21">
        <v>21384.77237694</v>
      </c>
      <c r="AE33" s="21">
        <f>AC33-AD33</f>
        <v>-285545.0784172199</v>
      </c>
    </row>
    <row r="34" spans="1:31" ht="12.75" customHeight="1">
      <c r="A34" s="11">
        <v>27</v>
      </c>
      <c r="B34" s="12" t="s">
        <v>60</v>
      </c>
      <c r="C34" s="13"/>
      <c r="D34" s="13"/>
      <c r="E34" s="13"/>
      <c r="F34" s="13"/>
      <c r="G34" s="14"/>
      <c r="H34" s="15">
        <f t="shared" si="0"/>
        <v>0</v>
      </c>
      <c r="I34" s="13">
        <v>10759</v>
      </c>
      <c r="J34" s="13"/>
      <c r="K34" s="13">
        <v>4163</v>
      </c>
      <c r="L34" s="13">
        <v>48919</v>
      </c>
      <c r="M34" s="13"/>
      <c r="N34" s="16">
        <v>1493</v>
      </c>
      <c r="O34" s="16">
        <v>0</v>
      </c>
      <c r="P34" s="16">
        <v>0</v>
      </c>
      <c r="Q34" s="16">
        <v>0</v>
      </c>
      <c r="R34" s="16">
        <v>0</v>
      </c>
      <c r="S34" s="16">
        <v>8839</v>
      </c>
      <c r="T34" s="16">
        <v>0</v>
      </c>
      <c r="U34" s="16">
        <v>0</v>
      </c>
      <c r="V34" s="17"/>
      <c r="W34" s="16">
        <f t="shared" si="2"/>
        <v>10332</v>
      </c>
      <c r="X34" s="18">
        <v>64256.955</v>
      </c>
      <c r="Y34" s="19">
        <v>9690.48</v>
      </c>
      <c r="Z34" s="20">
        <v>12000</v>
      </c>
      <c r="AA34" s="18">
        <f>X34+Y34+Z34</f>
        <v>85947.435</v>
      </c>
      <c r="AB34" s="20">
        <v>-31436.27429678</v>
      </c>
      <c r="AC34" s="21">
        <f t="shared" si="4"/>
        <v>44179.16070322</v>
      </c>
      <c r="AD34" s="21">
        <v>3262.0092472800006</v>
      </c>
      <c r="AE34" s="21">
        <f t="shared" si="1"/>
        <v>40917.151455939995</v>
      </c>
    </row>
    <row r="35" spans="1:31" ht="12.75" customHeight="1">
      <c r="A35" s="11">
        <v>28</v>
      </c>
      <c r="B35" s="12" t="s">
        <v>61</v>
      </c>
      <c r="C35" s="13"/>
      <c r="D35" s="13"/>
      <c r="E35" s="13"/>
      <c r="F35" s="13"/>
      <c r="G35" s="14"/>
      <c r="H35" s="15">
        <f t="shared" si="0"/>
        <v>0</v>
      </c>
      <c r="I35" s="13"/>
      <c r="J35" s="13"/>
      <c r="K35" s="13"/>
      <c r="L35" s="13"/>
      <c r="M35" s="13"/>
      <c r="N35" s="16">
        <v>477</v>
      </c>
      <c r="O35" s="16">
        <v>2691</v>
      </c>
      <c r="P35" s="16">
        <v>5070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7"/>
      <c r="W35" s="16">
        <f t="shared" si="2"/>
        <v>8238</v>
      </c>
      <c r="X35" s="18">
        <v>97421.77799999999</v>
      </c>
      <c r="Y35" s="19">
        <v>24035.76</v>
      </c>
      <c r="Z35" s="20">
        <v>12000</v>
      </c>
      <c r="AA35" s="18">
        <f t="shared" si="3"/>
        <v>133457.538</v>
      </c>
      <c r="AB35" s="20">
        <v>54648.49344483999</v>
      </c>
      <c r="AC35" s="21">
        <f t="shared" si="4"/>
        <v>179868.03144484</v>
      </c>
      <c r="AD35" s="21">
        <v>3372.66234396</v>
      </c>
      <c r="AE35" s="21">
        <f t="shared" si="1"/>
        <v>176495.36910088</v>
      </c>
    </row>
    <row r="36" spans="1:31" ht="12.75" customHeight="1">
      <c r="A36" s="11">
        <v>29</v>
      </c>
      <c r="B36" s="12" t="s">
        <v>62</v>
      </c>
      <c r="C36" s="13"/>
      <c r="D36" s="13"/>
      <c r="E36" s="13">
        <v>852</v>
      </c>
      <c r="F36" s="13"/>
      <c r="G36" s="14"/>
      <c r="H36" s="15">
        <f t="shared" si="0"/>
        <v>852</v>
      </c>
      <c r="I36" s="13"/>
      <c r="J36" s="13"/>
      <c r="K36" s="13"/>
      <c r="L36" s="13"/>
      <c r="M36" s="13"/>
      <c r="N36" s="16">
        <v>885</v>
      </c>
      <c r="O36" s="16">
        <v>4197</v>
      </c>
      <c r="P36" s="16">
        <v>0</v>
      </c>
      <c r="Q36" s="16">
        <v>0</v>
      </c>
      <c r="R36" s="16">
        <v>0</v>
      </c>
      <c r="S36" s="16">
        <v>44253</v>
      </c>
      <c r="T36" s="16">
        <v>0</v>
      </c>
      <c r="U36" s="16">
        <v>0</v>
      </c>
      <c r="V36" s="17"/>
      <c r="W36" s="16">
        <f t="shared" si="2"/>
        <v>49335</v>
      </c>
      <c r="X36" s="18">
        <v>111356.34</v>
      </c>
      <c r="Y36" s="19">
        <v>14535.6</v>
      </c>
      <c r="Z36" s="20">
        <v>18000</v>
      </c>
      <c r="AA36" s="18">
        <f>X36+Y36+Z36</f>
        <v>143891.94</v>
      </c>
      <c r="AB36" s="19">
        <v>-204442.84908282</v>
      </c>
      <c r="AC36" s="21">
        <f t="shared" si="4"/>
        <v>-109885.90908282</v>
      </c>
      <c r="AD36" s="21">
        <v>8882.66900052</v>
      </c>
      <c r="AE36" s="21">
        <f>AC36-AD36</f>
        <v>-118768.57808333999</v>
      </c>
    </row>
    <row r="37" spans="1:31" ht="12.75" customHeight="1">
      <c r="A37" s="11">
        <v>30</v>
      </c>
      <c r="B37" s="12" t="s">
        <v>63</v>
      </c>
      <c r="C37" s="13"/>
      <c r="D37" s="13"/>
      <c r="E37" s="13"/>
      <c r="F37" s="13"/>
      <c r="G37" s="14"/>
      <c r="H37" s="15">
        <f t="shared" si="0"/>
        <v>0</v>
      </c>
      <c r="I37" s="13">
        <v>3149</v>
      </c>
      <c r="J37" s="13">
        <v>2749</v>
      </c>
      <c r="K37" s="13"/>
      <c r="L37" s="13"/>
      <c r="M37" s="13"/>
      <c r="N37" s="16">
        <v>26435</v>
      </c>
      <c r="O37" s="16">
        <v>9583</v>
      </c>
      <c r="P37" s="16">
        <v>8545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7"/>
      <c r="W37" s="16">
        <f t="shared" si="2"/>
        <v>44563</v>
      </c>
      <c r="X37" s="18">
        <v>74570.58060000002</v>
      </c>
      <c r="Y37" s="19">
        <v>9690.48</v>
      </c>
      <c r="Z37" s="20">
        <v>6000</v>
      </c>
      <c r="AA37" s="18">
        <f t="shared" si="3"/>
        <v>90261.06060000001</v>
      </c>
      <c r="AB37" s="20">
        <v>-44384.57785972</v>
      </c>
      <c r="AC37" s="21">
        <f t="shared" si="4"/>
        <v>1313.4827402800147</v>
      </c>
      <c r="AD37" s="21">
        <v>367.58741418</v>
      </c>
      <c r="AE37" s="21">
        <f>AC37-AD37</f>
        <v>945.8953261000147</v>
      </c>
    </row>
    <row r="38" spans="1:31" ht="12.75" customHeight="1">
      <c r="A38" s="11">
        <v>31</v>
      </c>
      <c r="B38" s="12" t="s">
        <v>64</v>
      </c>
      <c r="C38" s="13"/>
      <c r="D38" s="13"/>
      <c r="E38" s="13"/>
      <c r="F38" s="13"/>
      <c r="G38" s="14"/>
      <c r="H38" s="15">
        <f t="shared" si="0"/>
        <v>0</v>
      </c>
      <c r="I38" s="13"/>
      <c r="J38" s="13"/>
      <c r="K38" s="13"/>
      <c r="L38" s="13"/>
      <c r="M38" s="13"/>
      <c r="N38" s="16">
        <v>2556</v>
      </c>
      <c r="O38" s="16">
        <v>19417</v>
      </c>
      <c r="P38" s="16">
        <v>982</v>
      </c>
      <c r="Q38" s="16">
        <v>2274</v>
      </c>
      <c r="R38" s="16">
        <v>0</v>
      </c>
      <c r="S38" s="16">
        <v>0</v>
      </c>
      <c r="T38" s="16">
        <v>28000</v>
      </c>
      <c r="U38" s="16">
        <v>0</v>
      </c>
      <c r="V38" s="17"/>
      <c r="W38" s="16">
        <f>N38+O38+P38+Q38+R38+S38+T38+U38+V38</f>
        <v>53229</v>
      </c>
      <c r="X38" s="18">
        <v>110542.6365</v>
      </c>
      <c r="Y38" s="19">
        <v>8019.6</v>
      </c>
      <c r="Z38" s="20">
        <v>12000</v>
      </c>
      <c r="AA38" s="18">
        <f t="shared" si="3"/>
        <v>130562.2365</v>
      </c>
      <c r="AB38" s="20">
        <v>124775.04241521997</v>
      </c>
      <c r="AC38" s="21">
        <f t="shared" si="4"/>
        <v>202108.27891521997</v>
      </c>
      <c r="AD38" s="21">
        <v>3336.7162878</v>
      </c>
      <c r="AE38" s="21">
        <f>AC38-AD38</f>
        <v>198771.56262741997</v>
      </c>
    </row>
    <row r="39" spans="1:31" ht="15">
      <c r="A39" s="23"/>
      <c r="B39" s="24" t="s">
        <v>65</v>
      </c>
      <c r="C39" s="25">
        <f aca="true" t="shared" si="5" ref="C39:AE39">SUM(C8:C38)</f>
        <v>34508</v>
      </c>
      <c r="D39" s="25">
        <f t="shared" si="5"/>
        <v>26175</v>
      </c>
      <c r="E39" s="25">
        <f t="shared" si="5"/>
        <v>33238</v>
      </c>
      <c r="F39" s="25">
        <f t="shared" si="5"/>
        <v>0</v>
      </c>
      <c r="G39" s="25">
        <f t="shared" si="5"/>
        <v>115160</v>
      </c>
      <c r="H39" s="25">
        <f t="shared" si="5"/>
        <v>209081</v>
      </c>
      <c r="I39" s="25">
        <f t="shared" si="5"/>
        <v>31973</v>
      </c>
      <c r="J39" s="25">
        <f t="shared" si="5"/>
        <v>19134</v>
      </c>
      <c r="K39" s="25">
        <f t="shared" si="5"/>
        <v>22430</v>
      </c>
      <c r="L39" s="25">
        <f t="shared" si="5"/>
        <v>48919</v>
      </c>
      <c r="M39" s="25">
        <f t="shared" si="5"/>
        <v>0</v>
      </c>
      <c r="N39" s="26">
        <f t="shared" si="5"/>
        <v>295793</v>
      </c>
      <c r="O39" s="26">
        <f t="shared" si="5"/>
        <v>435466</v>
      </c>
      <c r="P39" s="26">
        <f t="shared" si="5"/>
        <v>265782</v>
      </c>
      <c r="Q39" s="26">
        <f t="shared" si="5"/>
        <v>20873</v>
      </c>
      <c r="R39" s="26">
        <f t="shared" si="5"/>
        <v>360465</v>
      </c>
      <c r="S39" s="26">
        <f t="shared" si="5"/>
        <v>307559</v>
      </c>
      <c r="T39" s="26">
        <f t="shared" si="5"/>
        <v>67750</v>
      </c>
      <c r="U39" s="26">
        <f t="shared" si="5"/>
        <v>10000</v>
      </c>
      <c r="V39" s="26">
        <f>SUM(V8:V38)</f>
        <v>244524</v>
      </c>
      <c r="W39" s="26">
        <f>SUM(W8:W38)</f>
        <v>2008212</v>
      </c>
      <c r="X39" s="26">
        <f t="shared" si="5"/>
        <v>3890129.5004999996</v>
      </c>
      <c r="Y39" s="26">
        <f t="shared" si="5"/>
        <v>528368.6399999998</v>
      </c>
      <c r="Z39" s="26">
        <f t="shared" si="5"/>
        <v>498000</v>
      </c>
      <c r="AA39" s="27">
        <f t="shared" si="5"/>
        <v>4991138.140499999</v>
      </c>
      <c r="AB39" s="26">
        <f t="shared" si="5"/>
        <v>-1356648.04755128</v>
      </c>
      <c r="AC39" s="26">
        <f t="shared" si="5"/>
        <v>1626278.0929487196</v>
      </c>
      <c r="AD39" s="26">
        <f t="shared" si="5"/>
        <v>209492.38547747998</v>
      </c>
      <c r="AE39" s="26">
        <f t="shared" si="5"/>
        <v>1416785.7074712394</v>
      </c>
    </row>
  </sheetData>
  <sheetProtection/>
  <mergeCells count="35">
    <mergeCell ref="AE4:AE6"/>
    <mergeCell ref="A1:AC1"/>
    <mergeCell ref="B2:AC2"/>
    <mergeCell ref="A4:A6"/>
    <mergeCell ref="B4:B6"/>
    <mergeCell ref="C4:G4"/>
    <mergeCell ref="H4:H6"/>
    <mergeCell ref="I4:M4"/>
    <mergeCell ref="N4:U4"/>
    <mergeCell ref="W4:W6"/>
    <mergeCell ref="X4:X6"/>
    <mergeCell ref="Y4:Z5"/>
    <mergeCell ref="AA4:AA6"/>
    <mergeCell ref="AB4:AB6"/>
    <mergeCell ref="AC4:AC6"/>
    <mergeCell ref="AD4:AD6"/>
    <mergeCell ref="O5:O6"/>
    <mergeCell ref="C5:C6"/>
    <mergeCell ref="D5:D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V5:V6"/>
    <mergeCell ref="P5:P6"/>
    <mergeCell ref="Q5:Q6"/>
    <mergeCell ref="R5:R6"/>
    <mergeCell ref="S5:S6"/>
    <mergeCell ref="T5:T6"/>
    <mergeCell ref="U5:U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2016-09-20T10:00:23Z</dcterms:modified>
  <cp:category/>
  <cp:version/>
  <cp:contentType/>
  <cp:contentStatus/>
</cp:coreProperties>
</file>