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<sst xmlns="http://schemas.openxmlformats.org/spreadsheetml/2006/main" count="56" uniqueCount="56">
  <si>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О Т Ч Е Т  по текущему ремонту жилого фонда по видам работ за январь-декабрь  2016г.</t>
  </si>
  <si>
    <t>по ООО"Благоустроенный город-1"</t>
  </si>
  <si>
    <t>№ п/п</t>
  </si>
  <si>
    <t>Адрес дома</t>
  </si>
  <si>
    <t>январь- декабрь</t>
  </si>
  <si>
    <t xml:space="preserve">Всего        </t>
  </si>
  <si>
    <t xml:space="preserve">План  на 2016 год </t>
  </si>
  <si>
    <t>Платные услуги на 2016г</t>
  </si>
  <si>
    <t>План всего на 2016 (с12+с13+с14)</t>
  </si>
  <si>
    <t>Остаток, перерасход (-) средств по тек.ремонту в 2015г.</t>
  </si>
  <si>
    <t>Остаток средств до конца 2016 года</t>
  </si>
  <si>
    <t>Задолженность населения по тек. ремонту на 01.01.17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</si>
  <si>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</si>
  <si>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</si>
  <si>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</si>
  <si>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</si>
  <si>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домофон.сист.дымоуд.</t>
  </si>
  <si>
    <t>Рем. подъезда</t>
  </si>
  <si>
    <t xml:space="preserve"> Кровля</t>
  </si>
  <si>
    <t>Швы</t>
  </si>
  <si>
    <t xml:space="preserve">Монтаж металл. дверей </t>
  </si>
  <si>
    <t>Оценка соответствия лифтов, отраб.срок службы (за счёт платных услуг)</t>
  </si>
  <si>
    <t>Предоставление места для размещ-ия рекламы ООО"Лифтборд", ООО Империал, ИП Шишкин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</si>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</sst>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4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B2" sqref="B2:T2"/>
    </sheetView>
  </sheetViews>
  <sheetFormatPr defaultColWidth="9.140625" defaultRowHeight="15"/>
  <cols>
    <col min="1" max="1" width="3.421875" style="0" customWidth="1"/>
    <col min="2" max="2" width="13.57421875" style="0" bestFit="1" customWidth="1"/>
    <col min="3" max="3" width="6.7109375" style="0" customWidth="1"/>
    <col min="4" max="4" width="7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8.00390625" style="0" bestFit="1" customWidth="1"/>
    <col min="9" max="9" width="7.00390625" style="0" customWidth="1"/>
    <col min="10" max="10" width="5.8515625" style="0" customWidth="1"/>
    <col min="11" max="11" width="7.00390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  <c r="T1" s="2"/>
    </row>
    <row r="2" spans="1:20" ht="18.75">
      <c r="A2" s="3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2"/>
    </row>
    <row r="4" spans="1:20" ht="12.75" customHeight="1">
      <c r="A4" s="22" t="s">
        <v>2</v>
      </c>
      <c r="B4" s="22" t="s">
        <v>3</v>
      </c>
      <c r="C4" s="26" t="s">
        <v>4</v>
      </c>
      <c r="D4" s="27"/>
      <c r="E4" s="27"/>
      <c r="F4" s="27"/>
      <c r="G4" s="27"/>
      <c r="H4" s="27"/>
      <c r="I4" s="27"/>
      <c r="J4" s="27"/>
      <c r="K4" s="28"/>
      <c r="L4" s="22" t="s">
        <v>5</v>
      </c>
      <c r="M4" s="22" t="s">
        <v>6</v>
      </c>
      <c r="N4" s="29" t="s">
        <v>7</v>
      </c>
      <c r="O4" s="30"/>
      <c r="P4" s="22" t="s">
        <v>8</v>
      </c>
      <c r="Q4" s="22" t="s">
        <v>9</v>
      </c>
      <c r="R4" s="22" t="s">
        <v>10</v>
      </c>
      <c r="S4" s="22" t="s">
        <v>11</v>
      </c>
      <c r="T4" s="22" t="s">
        <v>12</v>
      </c>
    </row>
    <row r="5" spans="1:20" ht="12.75" customHeight="1">
      <c r="A5" s="23"/>
      <c r="B5" s="23"/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21" t="s">
        <v>21</v>
      </c>
      <c r="L5" s="23"/>
      <c r="M5" s="23"/>
      <c r="N5" s="31"/>
      <c r="O5" s="32"/>
      <c r="P5" s="23"/>
      <c r="Q5" s="23"/>
      <c r="R5" s="23"/>
      <c r="S5" s="23"/>
      <c r="T5" s="23"/>
    </row>
    <row r="6" spans="1:20" ht="73.5" customHeight="1">
      <c r="A6" s="24"/>
      <c r="B6" s="24"/>
      <c r="C6" s="20"/>
      <c r="D6" s="20"/>
      <c r="E6" s="20"/>
      <c r="F6" s="20"/>
      <c r="G6" s="20"/>
      <c r="H6" s="20"/>
      <c r="I6" s="20"/>
      <c r="J6" s="20"/>
      <c r="K6" s="21"/>
      <c r="L6" s="24"/>
      <c r="M6" s="24"/>
      <c r="N6" s="6" t="s">
        <v>22</v>
      </c>
      <c r="O6" s="6" t="s">
        <v>23</v>
      </c>
      <c r="P6" s="24"/>
      <c r="Q6" s="24"/>
      <c r="R6" s="24"/>
      <c r="S6" s="24"/>
      <c r="T6" s="24"/>
    </row>
    <row r="7" spans="1:20" ht="12" customHeight="1">
      <c r="A7" s="7">
        <v>1</v>
      </c>
      <c r="B7" s="8">
        <v>2</v>
      </c>
      <c r="C7" s="7">
        <v>3</v>
      </c>
      <c r="D7" s="7">
        <v>4</v>
      </c>
      <c r="E7" s="8">
        <v>5</v>
      </c>
      <c r="F7" s="8">
        <v>6</v>
      </c>
      <c r="G7" s="7">
        <v>7</v>
      </c>
      <c r="H7" s="7">
        <v>8</v>
      </c>
      <c r="I7" s="8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</row>
    <row r="8" spans="1:20" ht="12.75" customHeight="1">
      <c r="A8" s="9">
        <v>1</v>
      </c>
      <c r="B8" s="10" t="s">
        <v>24</v>
      </c>
      <c r="C8" s="11">
        <v>2379</v>
      </c>
      <c r="D8" s="11">
        <v>14507</v>
      </c>
      <c r="E8" s="11">
        <v>10941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/>
      <c r="L8" s="11">
        <f>C8+D8+E8+F8+G8+H8+I8+J8+K8</f>
        <v>27827</v>
      </c>
      <c r="M8" s="12">
        <v>65318.922000000006</v>
      </c>
      <c r="N8" s="13">
        <v>12330.48</v>
      </c>
      <c r="O8" s="9">
        <v>6000</v>
      </c>
      <c r="P8" s="12">
        <f>M8+N8+O8</f>
        <v>83649.402</v>
      </c>
      <c r="Q8" s="9">
        <v>89532.54510729999</v>
      </c>
      <c r="R8" s="14">
        <f>P8-L8+Q8</f>
        <v>145354.9471073</v>
      </c>
      <c r="S8" s="14">
        <v>4602.24454158</v>
      </c>
      <c r="T8" s="14">
        <f>R8-S8</f>
        <v>140752.70256571998</v>
      </c>
    </row>
    <row r="9" spans="1:20" ht="12.75" customHeight="1">
      <c r="A9" s="9">
        <v>2</v>
      </c>
      <c r="B9" s="10" t="s">
        <v>25</v>
      </c>
      <c r="C9" s="11">
        <v>19386</v>
      </c>
      <c r="D9" s="11">
        <v>42820</v>
      </c>
      <c r="E9" s="11">
        <v>21751</v>
      </c>
      <c r="F9" s="11">
        <v>0</v>
      </c>
      <c r="G9" s="11">
        <v>82365</v>
      </c>
      <c r="H9" s="11">
        <v>5966</v>
      </c>
      <c r="I9" s="11">
        <v>0</v>
      </c>
      <c r="J9" s="11">
        <v>0</v>
      </c>
      <c r="K9" s="11">
        <f>32000</f>
        <v>32000</v>
      </c>
      <c r="L9" s="11">
        <f>C9+D9+E9+F9+G9+H9+I9+J9+K9</f>
        <v>204288</v>
      </c>
      <c r="M9" s="12">
        <v>129345.81360000001</v>
      </c>
      <c r="N9" s="13">
        <v>17328</v>
      </c>
      <c r="O9" s="9">
        <v>12000</v>
      </c>
      <c r="P9" s="12">
        <f>M9+N9+O9</f>
        <v>158673.8136</v>
      </c>
      <c r="Q9" s="13">
        <v>-22022.58915725999</v>
      </c>
      <c r="R9" s="14">
        <f>P9-L9+Q9</f>
        <v>-67636.77555726</v>
      </c>
      <c r="S9" s="14">
        <v>1832.34638664</v>
      </c>
      <c r="T9" s="14">
        <f>R9-S9</f>
        <v>-69469.1219439</v>
      </c>
    </row>
    <row r="10" spans="1:20" ht="12.75" customHeight="1">
      <c r="A10" s="9">
        <v>3</v>
      </c>
      <c r="B10" s="10" t="s">
        <v>26</v>
      </c>
      <c r="C10" s="11">
        <v>1734</v>
      </c>
      <c r="D10" s="11">
        <v>11476</v>
      </c>
      <c r="E10" s="11">
        <v>5551</v>
      </c>
      <c r="F10" s="11">
        <v>2274</v>
      </c>
      <c r="G10" s="11">
        <v>0</v>
      </c>
      <c r="H10" s="11">
        <v>0</v>
      </c>
      <c r="I10" s="11">
        <v>0</v>
      </c>
      <c r="J10" s="11">
        <v>0</v>
      </c>
      <c r="K10" s="11"/>
      <c r="L10" s="11">
        <f aca="true" t="shared" si="0" ref="L10:L37">C10+D10+E10+F10+G10+H10+I10+J10+K10</f>
        <v>21035</v>
      </c>
      <c r="M10" s="12">
        <v>65348.96100000001</v>
      </c>
      <c r="N10" s="13">
        <v>9690.48</v>
      </c>
      <c r="O10" s="9">
        <v>6000</v>
      </c>
      <c r="P10" s="12">
        <f aca="true" t="shared" si="1" ref="P10:P38">M10+N10+O10</f>
        <v>81039.441</v>
      </c>
      <c r="Q10" s="9">
        <v>105056.45730194</v>
      </c>
      <c r="R10" s="14">
        <f>P10-L10+Q10</f>
        <v>165060.89830194</v>
      </c>
      <c r="S10" s="14">
        <v>1432.0292830199999</v>
      </c>
      <c r="T10" s="14">
        <f aca="true" t="shared" si="2" ref="T10:T35">R10-S10</f>
        <v>163628.86901892</v>
      </c>
    </row>
    <row r="11" spans="1:20" ht="12.75" customHeight="1">
      <c r="A11" s="9">
        <v>4</v>
      </c>
      <c r="B11" s="10" t="s">
        <v>27</v>
      </c>
      <c r="C11" s="11">
        <v>11041</v>
      </c>
      <c r="D11" s="11">
        <v>17545</v>
      </c>
      <c r="E11" s="11">
        <v>3946</v>
      </c>
      <c r="F11" s="11">
        <v>0</v>
      </c>
      <c r="G11" s="11">
        <v>64331</v>
      </c>
      <c r="H11" s="11">
        <v>0</v>
      </c>
      <c r="I11" s="11">
        <v>0</v>
      </c>
      <c r="J11" s="11">
        <v>0</v>
      </c>
      <c r="K11" s="11"/>
      <c r="L11" s="11">
        <f t="shared" si="0"/>
        <v>96863</v>
      </c>
      <c r="M11" s="12">
        <v>65732.4</v>
      </c>
      <c r="N11" s="13">
        <v>9690.48</v>
      </c>
      <c r="O11" s="9">
        <v>6000</v>
      </c>
      <c r="P11" s="12">
        <f t="shared" si="1"/>
        <v>81422.87999999999</v>
      </c>
      <c r="Q11" s="9">
        <v>77357.43701308001</v>
      </c>
      <c r="R11" s="14">
        <f>P11-L11+Q11</f>
        <v>61917.31701308</v>
      </c>
      <c r="S11" s="14">
        <v>1972.9169775</v>
      </c>
      <c r="T11" s="14">
        <f t="shared" si="2"/>
        <v>59944.40003558</v>
      </c>
    </row>
    <row r="12" spans="1:20" ht="12.75" customHeight="1">
      <c r="A12" s="9">
        <v>5</v>
      </c>
      <c r="B12" s="10" t="s">
        <v>28</v>
      </c>
      <c r="C12" s="11">
        <v>8280</v>
      </c>
      <c r="D12" s="11">
        <v>48473</v>
      </c>
      <c r="E12" s="11">
        <v>63999</v>
      </c>
      <c r="F12" s="11">
        <v>0</v>
      </c>
      <c r="G12" s="11">
        <v>53623</v>
      </c>
      <c r="H12" s="11">
        <v>187399</v>
      </c>
      <c r="I12" s="11">
        <v>0</v>
      </c>
      <c r="J12" s="11">
        <v>0</v>
      </c>
      <c r="K12" s="11"/>
      <c r="L12" s="11">
        <f t="shared" si="0"/>
        <v>361774</v>
      </c>
      <c r="M12" s="12">
        <v>193657.1922</v>
      </c>
      <c r="N12" s="13">
        <v>25992</v>
      </c>
      <c r="O12" s="9">
        <v>18000</v>
      </c>
      <c r="P12" s="12">
        <f>M12+N12+O12+74640</f>
        <v>312289.1922</v>
      </c>
      <c r="Q12" s="9">
        <v>-320886.75138318</v>
      </c>
      <c r="R12" s="14">
        <f aca="true" t="shared" si="3" ref="R12:R38">P12-L12+Q12</f>
        <v>-370371.55918318</v>
      </c>
      <c r="S12" s="14">
        <v>7397.021256660001</v>
      </c>
      <c r="T12" s="14">
        <f t="shared" si="2"/>
        <v>-377768.58043984</v>
      </c>
    </row>
    <row r="13" spans="1:20" ht="12.75" customHeight="1">
      <c r="A13" s="9">
        <v>6</v>
      </c>
      <c r="B13" s="10" t="s">
        <v>29</v>
      </c>
      <c r="C13" s="11">
        <v>3834</v>
      </c>
      <c r="D13" s="11">
        <v>19384</v>
      </c>
      <c r="E13" s="11">
        <v>62699</v>
      </c>
      <c r="F13" s="11">
        <v>2274</v>
      </c>
      <c r="G13" s="11">
        <v>50654</v>
      </c>
      <c r="H13" s="11">
        <v>7246</v>
      </c>
      <c r="I13" s="11">
        <v>0</v>
      </c>
      <c r="J13" s="11">
        <v>0</v>
      </c>
      <c r="K13" s="11"/>
      <c r="L13" s="11">
        <f t="shared" si="0"/>
        <v>146091</v>
      </c>
      <c r="M13" s="12">
        <v>193484.73299999998</v>
      </c>
      <c r="N13" s="13">
        <v>27275.05</v>
      </c>
      <c r="O13" s="9">
        <v>18000</v>
      </c>
      <c r="P13" s="12">
        <f t="shared" si="1"/>
        <v>238759.78299999997</v>
      </c>
      <c r="Q13" s="9">
        <v>60572.75919633997</v>
      </c>
      <c r="R13" s="14">
        <f t="shared" si="3"/>
        <v>153241.54219633993</v>
      </c>
      <c r="S13" s="14">
        <v>5946.44685012</v>
      </c>
      <c r="T13" s="14">
        <f t="shared" si="2"/>
        <v>147295.09534621992</v>
      </c>
    </row>
    <row r="14" spans="1:20" ht="12.75" customHeight="1">
      <c r="A14" s="9">
        <v>7</v>
      </c>
      <c r="B14" s="10" t="s">
        <v>30</v>
      </c>
      <c r="C14" s="11">
        <v>1186</v>
      </c>
      <c r="D14" s="11">
        <v>11497</v>
      </c>
      <c r="E14" s="11">
        <v>11457</v>
      </c>
      <c r="F14" s="11">
        <v>2274</v>
      </c>
      <c r="G14" s="11">
        <v>0</v>
      </c>
      <c r="H14" s="11">
        <v>5190</v>
      </c>
      <c r="I14" s="11">
        <v>0</v>
      </c>
      <c r="J14" s="11">
        <v>0</v>
      </c>
      <c r="K14" s="11"/>
      <c r="L14" s="11">
        <f t="shared" si="0"/>
        <v>31604</v>
      </c>
      <c r="M14" s="12">
        <v>73922.445</v>
      </c>
      <c r="N14" s="13">
        <v>9690.48</v>
      </c>
      <c r="O14" s="9">
        <v>6000</v>
      </c>
      <c r="P14" s="12">
        <f t="shared" si="1"/>
        <v>89612.925</v>
      </c>
      <c r="Q14" s="9">
        <v>-232490.61924678</v>
      </c>
      <c r="R14" s="14">
        <f t="shared" si="3"/>
        <v>-174481.69424678</v>
      </c>
      <c r="S14" s="14">
        <v>1595.4269070600005</v>
      </c>
      <c r="T14" s="14">
        <f t="shared" si="2"/>
        <v>-176077.12115384</v>
      </c>
    </row>
    <row r="15" spans="1:20" ht="12.75" customHeight="1">
      <c r="A15" s="9">
        <v>8</v>
      </c>
      <c r="B15" s="10" t="s">
        <v>31</v>
      </c>
      <c r="C15" s="11">
        <v>10863</v>
      </c>
      <c r="D15" s="11">
        <v>46222</v>
      </c>
      <c r="E15" s="11">
        <v>17467</v>
      </c>
      <c r="F15" s="11">
        <v>2274</v>
      </c>
      <c r="G15" s="11">
        <v>0</v>
      </c>
      <c r="H15" s="11">
        <v>79298.76</v>
      </c>
      <c r="I15" s="11">
        <v>0</v>
      </c>
      <c r="J15" s="11">
        <v>0</v>
      </c>
      <c r="K15" s="11">
        <f>16000+16000</f>
        <v>32000</v>
      </c>
      <c r="L15" s="11">
        <f>C15+D15+E15+F15+G15+H15+I15+J15+K15</f>
        <v>188124.76</v>
      </c>
      <c r="M15" s="12">
        <v>129605.916</v>
      </c>
      <c r="N15" s="13">
        <v>19380.84</v>
      </c>
      <c r="O15" s="9">
        <v>15000</v>
      </c>
      <c r="P15" s="12">
        <f t="shared" si="1"/>
        <v>163986.756</v>
      </c>
      <c r="Q15" s="9">
        <v>18740.752836579984</v>
      </c>
      <c r="R15" s="14">
        <f t="shared" si="3"/>
        <v>-5397.251163420031</v>
      </c>
      <c r="S15" s="14">
        <v>1974.3420538799999</v>
      </c>
      <c r="T15" s="14">
        <f t="shared" si="2"/>
        <v>-7371.593217300031</v>
      </c>
    </row>
    <row r="16" spans="1:20" ht="12.75" customHeight="1">
      <c r="A16" s="9">
        <v>9</v>
      </c>
      <c r="B16" s="10" t="s">
        <v>32</v>
      </c>
      <c r="C16" s="11">
        <v>2445</v>
      </c>
      <c r="D16" s="11">
        <v>925</v>
      </c>
      <c r="E16" s="11">
        <v>19259</v>
      </c>
      <c r="F16" s="11">
        <v>0</v>
      </c>
      <c r="G16" s="11">
        <v>99974</v>
      </c>
      <c r="H16" s="11">
        <v>10232</v>
      </c>
      <c r="I16" s="11">
        <v>0</v>
      </c>
      <c r="J16" s="11">
        <v>0</v>
      </c>
      <c r="K16" s="11"/>
      <c r="L16" s="11">
        <f t="shared" si="0"/>
        <v>132835</v>
      </c>
      <c r="M16" s="12">
        <v>86251.8096</v>
      </c>
      <c r="N16" s="13">
        <v>14535.6</v>
      </c>
      <c r="O16" s="9">
        <v>12000</v>
      </c>
      <c r="P16" s="12">
        <f t="shared" si="1"/>
        <v>112787.4096</v>
      </c>
      <c r="Q16" s="9">
        <v>8450.139375379993</v>
      </c>
      <c r="R16" s="14">
        <f t="shared" si="3"/>
        <v>-11597.451024620008</v>
      </c>
      <c r="S16" s="14">
        <v>5047.32993534</v>
      </c>
      <c r="T16" s="14">
        <f t="shared" si="2"/>
        <v>-16644.780959960008</v>
      </c>
    </row>
    <row r="17" spans="1:20" ht="12.75" customHeight="1">
      <c r="A17" s="9">
        <v>10</v>
      </c>
      <c r="B17" s="10" t="s">
        <v>33</v>
      </c>
      <c r="C17" s="11">
        <v>6684</v>
      </c>
      <c r="D17" s="11">
        <v>88353</v>
      </c>
      <c r="E17" s="11">
        <v>20419</v>
      </c>
      <c r="F17" s="11">
        <v>4965</v>
      </c>
      <c r="G17" s="11">
        <v>2681</v>
      </c>
      <c r="H17" s="11">
        <v>0</v>
      </c>
      <c r="I17" s="11">
        <v>0</v>
      </c>
      <c r="J17" s="11">
        <v>0</v>
      </c>
      <c r="K17" s="11">
        <f>32000+20524</f>
        <v>52524</v>
      </c>
      <c r="L17" s="11">
        <f>C17+D17+E17+F17+G17+H17+I17+J17+K17</f>
        <v>175626</v>
      </c>
      <c r="M17" s="12">
        <v>190883.709</v>
      </c>
      <c r="N17" s="13">
        <v>29071.32</v>
      </c>
      <c r="O17" s="9">
        <v>18000</v>
      </c>
      <c r="P17" s="12">
        <f t="shared" si="1"/>
        <v>237955.029</v>
      </c>
      <c r="Q17" s="9">
        <v>-179380.29822158</v>
      </c>
      <c r="R17" s="14">
        <f t="shared" si="3"/>
        <v>-117051.26922157998</v>
      </c>
      <c r="S17" s="14">
        <v>13723.3139715</v>
      </c>
      <c r="T17" s="14">
        <f t="shared" si="2"/>
        <v>-130774.58319307998</v>
      </c>
    </row>
    <row r="18" spans="1:20" ht="12.75" customHeight="1">
      <c r="A18" s="9">
        <v>11</v>
      </c>
      <c r="B18" s="10" t="s">
        <v>34</v>
      </c>
      <c r="C18" s="11">
        <v>6785</v>
      </c>
      <c r="D18" s="11">
        <v>21053</v>
      </c>
      <c r="E18" s="11">
        <v>134286</v>
      </c>
      <c r="F18" s="11">
        <v>2274</v>
      </c>
      <c r="G18" s="11">
        <v>49272</v>
      </c>
      <c r="H18" s="11">
        <v>28070</v>
      </c>
      <c r="I18" s="11">
        <v>0</v>
      </c>
      <c r="J18" s="11">
        <v>0</v>
      </c>
      <c r="K18" s="11"/>
      <c r="L18" s="11">
        <f t="shared" si="0"/>
        <v>241740</v>
      </c>
      <c r="M18" s="12">
        <v>163262.1417</v>
      </c>
      <c r="N18" s="13">
        <v>21660</v>
      </c>
      <c r="O18" s="9">
        <v>15000</v>
      </c>
      <c r="P18" s="12">
        <f t="shared" si="1"/>
        <v>199922.1417</v>
      </c>
      <c r="Q18" s="9">
        <v>-64092.56981791999</v>
      </c>
      <c r="R18" s="14">
        <f t="shared" si="3"/>
        <v>-105910.42811791998</v>
      </c>
      <c r="S18" s="14">
        <v>9838.533592439999</v>
      </c>
      <c r="T18" s="14">
        <f>R18-S18</f>
        <v>-115748.96171035997</v>
      </c>
    </row>
    <row r="19" spans="1:20" ht="12.75" customHeight="1">
      <c r="A19" s="9">
        <v>12</v>
      </c>
      <c r="B19" s="10" t="s">
        <v>35</v>
      </c>
      <c r="C19" s="11">
        <v>11921</v>
      </c>
      <c r="D19" s="11">
        <v>7433</v>
      </c>
      <c r="E19" s="11">
        <v>16826</v>
      </c>
      <c r="F19" s="11">
        <v>0</v>
      </c>
      <c r="G19" s="11">
        <v>76032</v>
      </c>
      <c r="H19" s="11">
        <v>0</v>
      </c>
      <c r="I19" s="11">
        <v>0</v>
      </c>
      <c r="J19" s="11">
        <v>0</v>
      </c>
      <c r="K19" s="11">
        <v>8000</v>
      </c>
      <c r="L19" s="11">
        <f t="shared" si="0"/>
        <v>120212</v>
      </c>
      <c r="M19" s="12">
        <v>161559.4605</v>
      </c>
      <c r="N19" s="13">
        <v>11206.08</v>
      </c>
      <c r="O19" s="9">
        <v>21000</v>
      </c>
      <c r="P19" s="12">
        <f t="shared" si="1"/>
        <v>193765.54049999997</v>
      </c>
      <c r="Q19" s="9">
        <v>240167.87126674</v>
      </c>
      <c r="R19" s="14">
        <f t="shared" si="3"/>
        <v>313721.41176673997</v>
      </c>
      <c r="S19" s="14">
        <v>5314.45417146</v>
      </c>
      <c r="T19" s="14">
        <f t="shared" si="2"/>
        <v>308406.95759527996</v>
      </c>
    </row>
    <row r="20" spans="1:20" ht="12.75" customHeight="1">
      <c r="A20" s="9">
        <v>13</v>
      </c>
      <c r="B20" s="10" t="s">
        <v>36</v>
      </c>
      <c r="C20" s="11">
        <v>7449</v>
      </c>
      <c r="D20" s="11">
        <v>10194</v>
      </c>
      <c r="E20" s="11">
        <v>43194</v>
      </c>
      <c r="F20" s="11">
        <v>0</v>
      </c>
      <c r="G20" s="11">
        <v>0</v>
      </c>
      <c r="H20" s="11">
        <v>323470</v>
      </c>
      <c r="I20" s="11">
        <v>9750</v>
      </c>
      <c r="J20" s="11">
        <v>10000</v>
      </c>
      <c r="K20" s="11">
        <f>16000+32000</f>
        <v>48000</v>
      </c>
      <c r="L20" s="11">
        <f>C20+D20+E20+F20+G20+H20+I20+J20+K20</f>
        <v>452057</v>
      </c>
      <c r="M20" s="12">
        <v>291196.299</v>
      </c>
      <c r="N20" s="13">
        <v>38761.68</v>
      </c>
      <c r="O20" s="9">
        <v>60000</v>
      </c>
      <c r="P20" s="12">
        <f t="shared" si="1"/>
        <v>389957.979</v>
      </c>
      <c r="Q20" s="9">
        <v>37977.13203422002</v>
      </c>
      <c r="R20" s="14">
        <f t="shared" si="3"/>
        <v>-24121.88896577999</v>
      </c>
      <c r="S20" s="14">
        <v>17176.688232480003</v>
      </c>
      <c r="T20" s="14">
        <f t="shared" si="2"/>
        <v>-41298.57719825999</v>
      </c>
    </row>
    <row r="21" spans="1:20" ht="12.75" customHeight="1">
      <c r="A21" s="9">
        <v>14</v>
      </c>
      <c r="B21" s="10" t="s">
        <v>37</v>
      </c>
      <c r="C21" s="11">
        <v>6848</v>
      </c>
      <c r="D21" s="11">
        <v>10940</v>
      </c>
      <c r="E21" s="11">
        <v>60288</v>
      </c>
      <c r="F21" s="11">
        <v>29967</v>
      </c>
      <c r="G21" s="11">
        <v>0</v>
      </c>
      <c r="H21" s="11">
        <v>107027</v>
      </c>
      <c r="I21" s="11">
        <v>0</v>
      </c>
      <c r="J21" s="11">
        <v>0</v>
      </c>
      <c r="K21" s="11"/>
      <c r="L21" s="11">
        <f t="shared" si="0"/>
        <v>215070</v>
      </c>
      <c r="M21" s="12">
        <v>95160.01799999998</v>
      </c>
      <c r="N21" s="13">
        <v>14535.6</v>
      </c>
      <c r="O21" s="9">
        <v>15000</v>
      </c>
      <c r="P21" s="12">
        <f t="shared" si="1"/>
        <v>124695.61799999999</v>
      </c>
      <c r="Q21" s="9">
        <v>-81894.41011874002</v>
      </c>
      <c r="R21" s="14">
        <f t="shared" si="3"/>
        <v>-172268.79211874004</v>
      </c>
      <c r="S21" s="14">
        <v>2911.50240444</v>
      </c>
      <c r="T21" s="14">
        <f t="shared" si="2"/>
        <v>-175180.29452318003</v>
      </c>
    </row>
    <row r="22" spans="1:20" ht="12.75" customHeight="1">
      <c r="A22" s="9">
        <v>15</v>
      </c>
      <c r="B22" s="10" t="s">
        <v>38</v>
      </c>
      <c r="C22" s="11">
        <v>528</v>
      </c>
      <c r="D22" s="11">
        <v>28147</v>
      </c>
      <c r="E22" s="11">
        <v>1011</v>
      </c>
      <c r="F22" s="11">
        <v>0</v>
      </c>
      <c r="G22" s="11">
        <v>3468</v>
      </c>
      <c r="H22" s="11">
        <v>90848</v>
      </c>
      <c r="I22" s="11">
        <v>0</v>
      </c>
      <c r="J22" s="11">
        <v>0</v>
      </c>
      <c r="K22" s="11"/>
      <c r="L22" s="11">
        <f t="shared" si="0"/>
        <v>124002</v>
      </c>
      <c r="M22" s="12">
        <v>164240.88299999997</v>
      </c>
      <c r="N22" s="13">
        <v>21660</v>
      </c>
      <c r="O22" s="9">
        <v>21000</v>
      </c>
      <c r="P22" s="12">
        <f t="shared" si="1"/>
        <v>206900.88299999997</v>
      </c>
      <c r="Q22" s="9">
        <v>-157964.49334212</v>
      </c>
      <c r="R22" s="14">
        <f t="shared" si="3"/>
        <v>-75065.61034212002</v>
      </c>
      <c r="S22" s="14">
        <v>7706.080635120001</v>
      </c>
      <c r="T22" s="14">
        <f t="shared" si="2"/>
        <v>-82771.69097724002</v>
      </c>
    </row>
    <row r="23" spans="1:20" ht="12.75" customHeight="1">
      <c r="A23" s="9">
        <v>16</v>
      </c>
      <c r="B23" s="10" t="s">
        <v>39</v>
      </c>
      <c r="C23" s="11">
        <v>2672</v>
      </c>
      <c r="D23" s="11">
        <v>15307</v>
      </c>
      <c r="E23" s="11">
        <v>19840</v>
      </c>
      <c r="F23" s="11">
        <v>0</v>
      </c>
      <c r="G23" s="11">
        <v>0</v>
      </c>
      <c r="H23" s="11">
        <v>95901</v>
      </c>
      <c r="I23" s="11">
        <v>30000</v>
      </c>
      <c r="J23" s="11">
        <v>0</v>
      </c>
      <c r="K23" s="11"/>
      <c r="L23" s="11">
        <f t="shared" si="0"/>
        <v>163720</v>
      </c>
      <c r="M23" s="12">
        <v>97075.44600000001</v>
      </c>
      <c r="N23" s="13">
        <v>14535.6</v>
      </c>
      <c r="O23" s="9">
        <v>15000</v>
      </c>
      <c r="P23" s="12">
        <f t="shared" si="1"/>
        <v>126611.04600000002</v>
      </c>
      <c r="Q23" s="9">
        <v>-68064.2669545</v>
      </c>
      <c r="R23" s="14">
        <f t="shared" si="3"/>
        <v>-105173.22095449998</v>
      </c>
      <c r="S23" s="14">
        <v>2061.3913551</v>
      </c>
      <c r="T23" s="14">
        <f t="shared" si="2"/>
        <v>-107234.61230959998</v>
      </c>
    </row>
    <row r="24" spans="1:20" ht="12.75" customHeight="1">
      <c r="A24" s="9">
        <v>17</v>
      </c>
      <c r="B24" s="10" t="s">
        <v>40</v>
      </c>
      <c r="C24" s="11">
        <v>41221</v>
      </c>
      <c r="D24" s="11">
        <v>74164</v>
      </c>
      <c r="E24" s="11">
        <v>51685</v>
      </c>
      <c r="F24" s="11">
        <v>5362</v>
      </c>
      <c r="G24" s="11">
        <v>21000</v>
      </c>
      <c r="H24" s="11">
        <v>64845</v>
      </c>
      <c r="I24" s="11">
        <v>0</v>
      </c>
      <c r="J24" s="11">
        <v>0</v>
      </c>
      <c r="K24" s="11"/>
      <c r="L24" s="11">
        <f t="shared" si="0"/>
        <v>258277</v>
      </c>
      <c r="M24" s="12">
        <v>199580.88299999997</v>
      </c>
      <c r="N24" s="13">
        <v>25992</v>
      </c>
      <c r="O24" s="9">
        <v>48000</v>
      </c>
      <c r="P24" s="12">
        <f t="shared" si="1"/>
        <v>273572.883</v>
      </c>
      <c r="Q24" s="9">
        <v>-267199.54464518</v>
      </c>
      <c r="R24" s="14">
        <f t="shared" si="3"/>
        <v>-251903.66164518002</v>
      </c>
      <c r="S24" s="14">
        <v>4732.7132752200005</v>
      </c>
      <c r="T24" s="14">
        <f>R24-S24</f>
        <v>-256636.37492040003</v>
      </c>
    </row>
    <row r="25" spans="1:20" ht="12.75" customHeight="1">
      <c r="A25" s="9">
        <v>18</v>
      </c>
      <c r="B25" s="10" t="s">
        <v>41</v>
      </c>
      <c r="C25" s="11">
        <v>22651</v>
      </c>
      <c r="D25" s="11">
        <v>38608</v>
      </c>
      <c r="E25" s="11">
        <v>31795</v>
      </c>
      <c r="F25" s="11">
        <v>0</v>
      </c>
      <c r="G25" s="11">
        <v>50784</v>
      </c>
      <c r="H25" s="11">
        <v>0</v>
      </c>
      <c r="I25" s="11">
        <v>0</v>
      </c>
      <c r="J25" s="11">
        <v>0</v>
      </c>
      <c r="K25" s="11"/>
      <c r="L25" s="11">
        <f t="shared" si="0"/>
        <v>143838</v>
      </c>
      <c r="M25" s="12">
        <v>163194.81900000002</v>
      </c>
      <c r="N25" s="13">
        <v>21660</v>
      </c>
      <c r="O25" s="9">
        <v>27000</v>
      </c>
      <c r="P25" s="12">
        <f t="shared" si="1"/>
        <v>211854.81900000002</v>
      </c>
      <c r="Q25" s="9">
        <v>31398.279967280025</v>
      </c>
      <c r="R25" s="14">
        <f t="shared" si="3"/>
        <v>99415.09896728004</v>
      </c>
      <c r="S25" s="14">
        <v>7016.813429220001</v>
      </c>
      <c r="T25" s="14">
        <f t="shared" si="2"/>
        <v>92398.28553806004</v>
      </c>
    </row>
    <row r="26" spans="1:20" ht="12.75" customHeight="1">
      <c r="A26" s="9">
        <v>19</v>
      </c>
      <c r="B26" s="10" t="s">
        <v>42</v>
      </c>
      <c r="C26" s="11">
        <v>507</v>
      </c>
      <c r="D26" s="11">
        <v>0</v>
      </c>
      <c r="E26" s="11">
        <v>14094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1">
        <f t="shared" si="0"/>
        <v>14601</v>
      </c>
      <c r="M26" s="12">
        <v>77892.894</v>
      </c>
      <c r="N26" s="13">
        <v>9690.48</v>
      </c>
      <c r="O26" s="9">
        <v>12000</v>
      </c>
      <c r="P26" s="12">
        <f t="shared" si="1"/>
        <v>99583.374</v>
      </c>
      <c r="Q26" s="9">
        <v>-150371.84327324003</v>
      </c>
      <c r="R26" s="14">
        <f t="shared" si="3"/>
        <v>-65389.46927324003</v>
      </c>
      <c r="S26" s="14">
        <v>978.36306498</v>
      </c>
      <c r="T26" s="14">
        <f t="shared" si="2"/>
        <v>-66367.83233822003</v>
      </c>
    </row>
    <row r="27" spans="1:20" ht="12.75" customHeight="1">
      <c r="A27" s="9">
        <v>20</v>
      </c>
      <c r="B27" s="10" t="s">
        <v>43</v>
      </c>
      <c r="C27" s="11">
        <v>2832</v>
      </c>
      <c r="D27" s="11">
        <v>0</v>
      </c>
      <c r="E27" s="11">
        <v>18150</v>
      </c>
      <c r="F27" s="11">
        <v>0</v>
      </c>
      <c r="G27" s="11">
        <v>0</v>
      </c>
      <c r="H27" s="11">
        <v>9160</v>
      </c>
      <c r="I27" s="11">
        <v>0</v>
      </c>
      <c r="J27" s="11">
        <v>0</v>
      </c>
      <c r="K27" s="11"/>
      <c r="L27" s="11">
        <f t="shared" si="0"/>
        <v>30142</v>
      </c>
      <c r="M27" s="12">
        <v>78875.34599999999</v>
      </c>
      <c r="N27" s="13">
        <v>9690.48</v>
      </c>
      <c r="O27" s="9">
        <v>15000</v>
      </c>
      <c r="P27" s="12">
        <f t="shared" si="1"/>
        <v>103565.82599999999</v>
      </c>
      <c r="Q27" s="9">
        <v>108127.20846678</v>
      </c>
      <c r="R27" s="14">
        <f t="shared" si="3"/>
        <v>181551.03446677997</v>
      </c>
      <c r="S27" s="14">
        <v>730.1249625600001</v>
      </c>
      <c r="T27" s="14">
        <f t="shared" si="2"/>
        <v>180820.90950421998</v>
      </c>
    </row>
    <row r="28" spans="1:20" ht="12.75" customHeight="1">
      <c r="A28" s="9">
        <v>21</v>
      </c>
      <c r="B28" s="10" t="s">
        <v>44</v>
      </c>
      <c r="C28" s="11">
        <v>4931</v>
      </c>
      <c r="D28" s="11">
        <v>0</v>
      </c>
      <c r="E28" s="11">
        <v>8881</v>
      </c>
      <c r="F28" s="11">
        <v>0</v>
      </c>
      <c r="G28" s="11">
        <v>0</v>
      </c>
      <c r="H28" s="11">
        <v>37832</v>
      </c>
      <c r="I28" s="11">
        <v>0</v>
      </c>
      <c r="J28" s="11">
        <v>0</v>
      </c>
      <c r="K28" s="11"/>
      <c r="L28" s="11">
        <f t="shared" si="0"/>
        <v>51644</v>
      </c>
      <c r="M28" s="12">
        <v>109004.46299999999</v>
      </c>
      <c r="N28" s="13">
        <v>12375.6</v>
      </c>
      <c r="O28" s="9">
        <v>15000</v>
      </c>
      <c r="P28" s="12">
        <f t="shared" si="1"/>
        <v>136380.063</v>
      </c>
      <c r="Q28" s="9">
        <v>182055.43042636</v>
      </c>
      <c r="R28" s="14">
        <f t="shared" si="3"/>
        <v>266791.49342635996</v>
      </c>
      <c r="S28" s="14">
        <v>10162.21298526</v>
      </c>
      <c r="T28" s="14">
        <f t="shared" si="2"/>
        <v>256629.28044109995</v>
      </c>
    </row>
    <row r="29" spans="1:20" ht="12.75" customHeight="1">
      <c r="A29" s="9">
        <v>22</v>
      </c>
      <c r="B29" s="10" t="s">
        <v>45</v>
      </c>
      <c r="C29" s="11">
        <v>128374</v>
      </c>
      <c r="D29" s="11">
        <v>40122</v>
      </c>
      <c r="E29" s="11">
        <v>5000</v>
      </c>
      <c r="F29" s="11">
        <v>3667</v>
      </c>
      <c r="G29" s="11">
        <v>2681</v>
      </c>
      <c r="H29" s="11">
        <v>0</v>
      </c>
      <c r="I29" s="11">
        <v>0</v>
      </c>
      <c r="J29" s="11">
        <v>0</v>
      </c>
      <c r="K29" s="11"/>
      <c r="L29" s="11">
        <f t="shared" si="0"/>
        <v>179844</v>
      </c>
      <c r="M29" s="12">
        <v>189049.08</v>
      </c>
      <c r="N29" s="13">
        <v>17328</v>
      </c>
      <c r="O29" s="9">
        <v>12000</v>
      </c>
      <c r="P29" s="12">
        <f t="shared" si="1"/>
        <v>218377.08</v>
      </c>
      <c r="Q29" s="13">
        <v>33509.07433708001</v>
      </c>
      <c r="R29" s="14">
        <f t="shared" si="3"/>
        <v>72042.15433707999</v>
      </c>
      <c r="S29" s="14">
        <v>14570.658981900004</v>
      </c>
      <c r="T29" s="14">
        <f t="shared" si="2"/>
        <v>57471.495355179984</v>
      </c>
    </row>
    <row r="30" spans="1:20" ht="12.75" customHeight="1">
      <c r="A30" s="9">
        <v>23</v>
      </c>
      <c r="B30" s="10" t="s">
        <v>46</v>
      </c>
      <c r="C30" s="11">
        <v>12605</v>
      </c>
      <c r="D30" s="11">
        <v>8925</v>
      </c>
      <c r="E30" s="11">
        <v>6199</v>
      </c>
      <c r="F30" s="11">
        <v>0</v>
      </c>
      <c r="G30" s="11">
        <v>49420</v>
      </c>
      <c r="H30" s="11">
        <v>32846</v>
      </c>
      <c r="I30" s="11">
        <v>0</v>
      </c>
      <c r="J30" s="11">
        <v>0</v>
      </c>
      <c r="K30" s="11"/>
      <c r="L30" s="11">
        <f t="shared" si="0"/>
        <v>109995</v>
      </c>
      <c r="M30" s="12">
        <v>111424.1928</v>
      </c>
      <c r="N30" s="13">
        <v>47619.6</v>
      </c>
      <c r="O30" s="9">
        <v>24000</v>
      </c>
      <c r="P30" s="12">
        <f t="shared" si="1"/>
        <v>183043.7928</v>
      </c>
      <c r="Q30" s="9">
        <v>-67048.29302578002</v>
      </c>
      <c r="R30" s="14">
        <f t="shared" si="3"/>
        <v>6000.499774219978</v>
      </c>
      <c r="S30" s="14">
        <v>9645.84735408</v>
      </c>
      <c r="T30" s="14">
        <f t="shared" si="2"/>
        <v>-3645.347579860023</v>
      </c>
    </row>
    <row r="31" spans="1:20" ht="12.75" customHeight="1">
      <c r="A31" s="9">
        <v>24</v>
      </c>
      <c r="B31" s="10" t="s">
        <v>47</v>
      </c>
      <c r="C31" s="11">
        <v>6470</v>
      </c>
      <c r="D31" s="11">
        <v>29583</v>
      </c>
      <c r="E31" s="11">
        <v>1871</v>
      </c>
      <c r="F31" s="11">
        <v>16861</v>
      </c>
      <c r="G31" s="11">
        <v>70808</v>
      </c>
      <c r="H31" s="11">
        <v>79922</v>
      </c>
      <c r="I31" s="11">
        <v>0</v>
      </c>
      <c r="J31" s="11">
        <v>0</v>
      </c>
      <c r="K31" s="11"/>
      <c r="L31" s="11">
        <f t="shared" si="0"/>
        <v>205515</v>
      </c>
      <c r="M31" s="12">
        <v>139884.978</v>
      </c>
      <c r="N31" s="13">
        <v>6144.72</v>
      </c>
      <c r="O31" s="9">
        <v>15000</v>
      </c>
      <c r="P31" s="12">
        <f t="shared" si="1"/>
        <v>161029.698</v>
      </c>
      <c r="Q31" s="9">
        <v>-234361.71195314</v>
      </c>
      <c r="R31" s="14">
        <f t="shared" si="3"/>
        <v>-278847.01395314</v>
      </c>
      <c r="S31" s="14">
        <v>19794.551720580002</v>
      </c>
      <c r="T31" s="14">
        <f t="shared" si="2"/>
        <v>-298641.56567372003</v>
      </c>
    </row>
    <row r="32" spans="1:20" ht="12.75" customHeight="1">
      <c r="A32" s="9">
        <v>25</v>
      </c>
      <c r="B32" s="10" t="s">
        <v>48</v>
      </c>
      <c r="C32" s="11">
        <v>0</v>
      </c>
      <c r="D32" s="11">
        <v>3334</v>
      </c>
      <c r="E32" s="11">
        <v>1011</v>
      </c>
      <c r="F32" s="11">
        <v>0</v>
      </c>
      <c r="G32" s="11">
        <v>0</v>
      </c>
      <c r="H32" s="11">
        <v>4559</v>
      </c>
      <c r="I32" s="11">
        <v>0</v>
      </c>
      <c r="J32" s="11">
        <v>0</v>
      </c>
      <c r="K32" s="11"/>
      <c r="L32" s="11">
        <f t="shared" si="0"/>
        <v>8904</v>
      </c>
      <c r="M32" s="12">
        <v>74813.01299999999</v>
      </c>
      <c r="N32" s="13">
        <v>9690.48</v>
      </c>
      <c r="O32" s="9">
        <v>12000</v>
      </c>
      <c r="P32" s="12">
        <f t="shared" si="1"/>
        <v>96503.49299999999</v>
      </c>
      <c r="Q32" s="9">
        <v>-91006.1603214</v>
      </c>
      <c r="R32" s="14">
        <f t="shared" si="3"/>
        <v>-3406.6673214000184</v>
      </c>
      <c r="S32" s="14">
        <v>2226.56174622</v>
      </c>
      <c r="T32" s="14">
        <f t="shared" si="2"/>
        <v>-5633.229067620018</v>
      </c>
    </row>
    <row r="33" spans="1:20" ht="12.75" customHeight="1">
      <c r="A33" s="9">
        <v>26</v>
      </c>
      <c r="B33" s="10" t="s">
        <v>49</v>
      </c>
      <c r="C33" s="11">
        <v>9650</v>
      </c>
      <c r="D33" s="11">
        <v>51636</v>
      </c>
      <c r="E33" s="11">
        <v>0</v>
      </c>
      <c r="F33" s="11">
        <v>15332</v>
      </c>
      <c r="G33" s="11">
        <v>0</v>
      </c>
      <c r="H33" s="11">
        <v>0</v>
      </c>
      <c r="I33" s="11">
        <v>0</v>
      </c>
      <c r="J33" s="11">
        <v>0</v>
      </c>
      <c r="K33" s="11">
        <f>20000</f>
        <v>20000</v>
      </c>
      <c r="L33" s="11">
        <f>C33+D33+E33+F33+G33+H33+I33+J33+K33</f>
        <v>96618</v>
      </c>
      <c r="M33" s="12">
        <v>122215.39200000002</v>
      </c>
      <c r="N33" s="13">
        <v>6144.72</v>
      </c>
      <c r="O33" s="9">
        <v>12000</v>
      </c>
      <c r="P33" s="12">
        <f t="shared" si="1"/>
        <v>140360.11200000002</v>
      </c>
      <c r="Q33" s="9">
        <v>-311969.41804027994</v>
      </c>
      <c r="R33" s="14">
        <f t="shared" si="3"/>
        <v>-268227.3060402799</v>
      </c>
      <c r="S33" s="14">
        <v>23572.170789300002</v>
      </c>
      <c r="T33" s="14">
        <f>R33-S33</f>
        <v>-291799.4768295799</v>
      </c>
    </row>
    <row r="34" spans="1:20" ht="12.75" customHeight="1">
      <c r="A34" s="9">
        <v>27</v>
      </c>
      <c r="B34" s="10" t="s">
        <v>50</v>
      </c>
      <c r="C34" s="11">
        <v>1598</v>
      </c>
      <c r="D34" s="11">
        <v>0</v>
      </c>
      <c r="E34" s="11">
        <v>14147</v>
      </c>
      <c r="F34" s="11">
        <v>0</v>
      </c>
      <c r="G34" s="11">
        <v>0</v>
      </c>
      <c r="H34" s="11">
        <v>22031</v>
      </c>
      <c r="I34" s="11">
        <v>0</v>
      </c>
      <c r="J34" s="11">
        <v>0</v>
      </c>
      <c r="K34" s="11"/>
      <c r="L34" s="11">
        <f t="shared" si="0"/>
        <v>37776</v>
      </c>
      <c r="M34" s="12">
        <v>64256.955</v>
      </c>
      <c r="N34" s="13">
        <v>9690.48</v>
      </c>
      <c r="O34" s="9">
        <v>12000</v>
      </c>
      <c r="P34" s="12">
        <f>M34+N34+O34</f>
        <v>85947.435</v>
      </c>
      <c r="Q34" s="9">
        <v>-31436.27429678</v>
      </c>
      <c r="R34" s="14">
        <f t="shared" si="3"/>
        <v>16735.160703219997</v>
      </c>
      <c r="S34" s="14">
        <v>2869.8059388600004</v>
      </c>
      <c r="T34" s="14">
        <f t="shared" si="2"/>
        <v>13865.354764359996</v>
      </c>
    </row>
    <row r="35" spans="1:20" ht="12.75" customHeight="1">
      <c r="A35" s="9">
        <v>28</v>
      </c>
      <c r="B35" s="10" t="s">
        <v>51</v>
      </c>
      <c r="C35" s="11">
        <v>477</v>
      </c>
      <c r="D35" s="11">
        <v>2691</v>
      </c>
      <c r="E35" s="11">
        <v>5070</v>
      </c>
      <c r="F35" s="11">
        <v>0</v>
      </c>
      <c r="G35" s="11">
        <v>0</v>
      </c>
      <c r="H35" s="11">
        <v>5508</v>
      </c>
      <c r="I35" s="11">
        <v>0</v>
      </c>
      <c r="J35" s="11">
        <v>0</v>
      </c>
      <c r="K35" s="11"/>
      <c r="L35" s="11">
        <f t="shared" si="0"/>
        <v>13746</v>
      </c>
      <c r="M35" s="12">
        <v>97421.77799999999</v>
      </c>
      <c r="N35" s="13">
        <v>24035.760000000002</v>
      </c>
      <c r="O35" s="9">
        <v>12000</v>
      </c>
      <c r="P35" s="12">
        <f t="shared" si="1"/>
        <v>133457.538</v>
      </c>
      <c r="Q35" s="9">
        <v>54648.49344483999</v>
      </c>
      <c r="R35" s="14">
        <f t="shared" si="3"/>
        <v>174360.03144484</v>
      </c>
      <c r="S35" s="14">
        <v>2596.60091124</v>
      </c>
      <c r="T35" s="14">
        <f t="shared" si="2"/>
        <v>171763.43053359998</v>
      </c>
    </row>
    <row r="36" spans="1:20" ht="12.75" customHeight="1">
      <c r="A36" s="9">
        <v>29</v>
      </c>
      <c r="B36" s="10" t="s">
        <v>52</v>
      </c>
      <c r="C36" s="11">
        <v>885</v>
      </c>
      <c r="D36" s="11">
        <v>4197</v>
      </c>
      <c r="E36" s="11">
        <v>0</v>
      </c>
      <c r="F36" s="11">
        <v>0</v>
      </c>
      <c r="G36" s="11">
        <v>0</v>
      </c>
      <c r="H36" s="11">
        <v>138813</v>
      </c>
      <c r="I36" s="11">
        <v>0</v>
      </c>
      <c r="J36" s="11">
        <v>0</v>
      </c>
      <c r="K36" s="11"/>
      <c r="L36" s="11">
        <f t="shared" si="0"/>
        <v>143895</v>
      </c>
      <c r="M36" s="12">
        <v>111356.34</v>
      </c>
      <c r="N36" s="13">
        <v>14535.6</v>
      </c>
      <c r="O36" s="9">
        <v>18000</v>
      </c>
      <c r="P36" s="12">
        <f>M36+N36+O36</f>
        <v>143891.94</v>
      </c>
      <c r="Q36" s="13">
        <v>-204442.84908282</v>
      </c>
      <c r="R36" s="14">
        <f t="shared" si="3"/>
        <v>-204445.90908282</v>
      </c>
      <c r="S36" s="14">
        <v>8644.32444456</v>
      </c>
      <c r="T36" s="14">
        <f>R36-S36</f>
        <v>-213090.23352737998</v>
      </c>
    </row>
    <row r="37" spans="1:20" ht="12.75" customHeight="1">
      <c r="A37" s="9">
        <v>30</v>
      </c>
      <c r="B37" s="10" t="s">
        <v>53</v>
      </c>
      <c r="C37" s="11">
        <v>26435</v>
      </c>
      <c r="D37" s="11">
        <v>14017</v>
      </c>
      <c r="E37" s="11">
        <v>8545</v>
      </c>
      <c r="F37" s="11">
        <v>0</v>
      </c>
      <c r="G37" s="11">
        <v>0</v>
      </c>
      <c r="H37" s="11">
        <v>38328</v>
      </c>
      <c r="I37" s="11">
        <v>0</v>
      </c>
      <c r="J37" s="11">
        <v>0</v>
      </c>
      <c r="K37" s="11"/>
      <c r="L37" s="11">
        <f t="shared" si="0"/>
        <v>87325</v>
      </c>
      <c r="M37" s="12">
        <v>74570.58060000002</v>
      </c>
      <c r="N37" s="13">
        <v>9690.48</v>
      </c>
      <c r="O37" s="9">
        <v>6000</v>
      </c>
      <c r="P37" s="12">
        <f t="shared" si="1"/>
        <v>90261.06060000001</v>
      </c>
      <c r="Q37" s="9">
        <v>-44384.57785972</v>
      </c>
      <c r="R37" s="14">
        <f t="shared" si="3"/>
        <v>-41448.517259719985</v>
      </c>
      <c r="S37" s="14">
        <v>361.99642626</v>
      </c>
      <c r="T37" s="14">
        <f>R37-S37</f>
        <v>-41810.51368597998</v>
      </c>
    </row>
    <row r="38" spans="1:20" ht="12.75" customHeight="1">
      <c r="A38" s="9">
        <v>31</v>
      </c>
      <c r="B38" s="10" t="s">
        <v>54</v>
      </c>
      <c r="C38" s="11">
        <v>8122</v>
      </c>
      <c r="D38" s="11">
        <v>19417</v>
      </c>
      <c r="E38" s="11">
        <v>1370</v>
      </c>
      <c r="F38" s="11">
        <v>2274</v>
      </c>
      <c r="G38" s="11">
        <v>0</v>
      </c>
      <c r="H38" s="11">
        <v>114051.72</v>
      </c>
      <c r="I38" s="11">
        <v>28000</v>
      </c>
      <c r="J38" s="11">
        <v>0</v>
      </c>
      <c r="K38" s="11"/>
      <c r="L38" s="11">
        <f>C38+D38+E38+F38+G38+H38+I38+J38+K38</f>
        <v>173234.72</v>
      </c>
      <c r="M38" s="12">
        <v>110542.6365</v>
      </c>
      <c r="N38" s="13">
        <v>8019.6</v>
      </c>
      <c r="O38" s="9">
        <v>12000</v>
      </c>
      <c r="P38" s="12">
        <f t="shared" si="1"/>
        <v>130562.2365</v>
      </c>
      <c r="Q38" s="9">
        <v>124775.04241521997</v>
      </c>
      <c r="R38" s="14">
        <f t="shared" si="3"/>
        <v>82102.55891521997</v>
      </c>
      <c r="S38" s="14">
        <v>2936.5391714400002</v>
      </c>
      <c r="T38" s="14">
        <f>R38-S38</f>
        <v>79166.01974377997</v>
      </c>
    </row>
    <row r="39" spans="1:20" ht="15">
      <c r="A39" s="15"/>
      <c r="B39" s="16" t="s">
        <v>55</v>
      </c>
      <c r="C39" s="17">
        <f aca="true" t="shared" si="4" ref="C39:T39">SUM(C8:C38)</f>
        <v>370793</v>
      </c>
      <c r="D39" s="17">
        <f t="shared" si="4"/>
        <v>680970</v>
      </c>
      <c r="E39" s="17">
        <f t="shared" si="4"/>
        <v>680752</v>
      </c>
      <c r="F39" s="17">
        <f t="shared" si="4"/>
        <v>89798</v>
      </c>
      <c r="G39" s="17">
        <f t="shared" si="4"/>
        <v>677093</v>
      </c>
      <c r="H39" s="17">
        <f t="shared" si="4"/>
        <v>1488543.48</v>
      </c>
      <c r="I39" s="17">
        <f>SUM(I8:I38)</f>
        <v>67750</v>
      </c>
      <c r="J39" s="17">
        <f t="shared" si="4"/>
        <v>10000</v>
      </c>
      <c r="K39" s="17">
        <f>SUM(K8:K38)</f>
        <v>192524</v>
      </c>
      <c r="L39" s="17">
        <f>SUM(L8:L38)</f>
        <v>4258223.4799999995</v>
      </c>
      <c r="M39" s="17">
        <f t="shared" si="4"/>
        <v>3890129.5004999996</v>
      </c>
      <c r="N39" s="17">
        <f t="shared" si="4"/>
        <v>529651.6899999997</v>
      </c>
      <c r="O39" s="17">
        <f t="shared" si="4"/>
        <v>516000</v>
      </c>
      <c r="P39" s="18">
        <f t="shared" si="4"/>
        <v>5010421.190499999</v>
      </c>
      <c r="Q39" s="17">
        <f t="shared" si="4"/>
        <v>-1356648.04755128</v>
      </c>
      <c r="R39" s="17">
        <f t="shared" si="4"/>
        <v>-604450.3370512803</v>
      </c>
      <c r="S39" s="18">
        <f>SUM(S8:S38)</f>
        <v>201371.35375602</v>
      </c>
      <c r="T39" s="17">
        <f t="shared" si="4"/>
        <v>-805821.6908073002</v>
      </c>
    </row>
  </sheetData>
  <sheetProtection/>
  <mergeCells count="22">
    <mergeCell ref="H5:H6"/>
    <mergeCell ref="I5:I6"/>
    <mergeCell ref="A1:R1"/>
    <mergeCell ref="B2:T2"/>
    <mergeCell ref="A4:A6"/>
    <mergeCell ref="B4:B6"/>
    <mergeCell ref="C4:K4"/>
    <mergeCell ref="L4:L6"/>
    <mergeCell ref="M4:M6"/>
    <mergeCell ref="N4:O5"/>
    <mergeCell ref="P4:P6"/>
    <mergeCell ref="Q4:Q6"/>
    <mergeCell ref="C5:C6"/>
    <mergeCell ref="D5:D6"/>
    <mergeCell ref="E5:E6"/>
    <mergeCell ref="F5:F6"/>
    <mergeCell ref="G5:G6"/>
    <mergeCell ref="J5:J6"/>
    <mergeCell ref="K5:K6"/>
    <mergeCell ref="R4:R6"/>
    <mergeCell ref="S4:S6"/>
    <mergeCell ref="T4:T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2017-03-28T09:23:00Z</dcterms:modified>
  <cp:category/>
  <cp:version/>
  <cp:contentType/>
  <cp:contentStatus/>
</cp:coreProperties>
</file>