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9320" windowHeight="10920" activeTab="0"/>
  </bookViews>
  <sheets>
    <sheet name="АРГ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<sst xmlns="http://schemas.openxmlformats.org/spreadsheetml/2006/main" count="54" uniqueCount="54">
  <si>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О Т Ч Е Т  по текущему ремонту жилого фонда по видам работ за январь-декабрь  2020г.</t>
  </si>
  <si>
    <t>по ООО "Аргумент"</t>
  </si>
  <si>
    <t>№ п/п</t>
  </si>
  <si>
    <t>Адрес дома</t>
  </si>
  <si>
    <t>январь - декабрь</t>
  </si>
  <si>
    <t xml:space="preserve">Всего        </t>
  </si>
  <si>
    <t>Ср-ва за 1 мес. (ТР+ доп. Получ. Доходы) 2020г., руб.</t>
  </si>
  <si>
    <t xml:space="preserve">Всего начислено средств с янв по дек 2020г., руб. </t>
  </si>
  <si>
    <t>Остаток ср-тв на 01.01.21г. за минусом задолж.(без остатка 2019г.)</t>
  </si>
  <si>
    <t>Остаток, перерасход (-) ср-тв по тек.р-ту за предыдущие периоды</t>
  </si>
  <si>
    <t>Задолженность населения по тек. ремонту на 19.01.21г.</t>
  </si>
  <si>
    <t>Остаток средств на 01.01.21г. за минусом задолженности</t>
  </si>
  <si>
    <t>Эл. оборуд.</t>
  </si>
  <si>
    <t>Сантехн.  оборуд.</t>
  </si>
  <si>
    <t>Общестр. работы</t>
  </si>
  <si>
    <t>Ремонт сист. дымоуд. И пожар., уст.домоф., доводчика</t>
  </si>
  <si>
    <t>Рем. подъезда</t>
  </si>
  <si>
    <t xml:space="preserve"> Кровля</t>
  </si>
  <si>
    <t>Швы</t>
  </si>
  <si>
    <t>Монтаж дверей, окна</t>
  </si>
  <si>
    <t>Оц. соотв. лифтов, отраб.срок службы (за счёт платных услуг)</t>
  </si>
  <si>
    <t>2,8% ЕИРКЦ за кап.р-нт</t>
  </si>
  <si>
    <t>Наб., 1</t>
  </si>
  <si>
    <t>Наб., 2</t>
  </si>
  <si>
    <r>
      <t>Наб., 3</t>
    </r>
    <r>
      <rPr>
        <i/>
        <sz val="10"/>
        <color indexed="8"/>
        <rFont val="Times New Roman"/>
        <family val="1"/>
      </rPr>
      <t xml:space="preserve"> </t>
    </r>
  </si>
  <si>
    <t>Наб., 5</t>
  </si>
  <si>
    <t>Наб., 7</t>
  </si>
  <si>
    <t xml:space="preserve">Наб., 9 </t>
  </si>
  <si>
    <t xml:space="preserve">Наб., 10 </t>
  </si>
  <si>
    <t>Наб., 11</t>
  </si>
  <si>
    <t xml:space="preserve">Наб., 12 </t>
  </si>
  <si>
    <t xml:space="preserve">Наб., 13 </t>
  </si>
  <si>
    <t xml:space="preserve">Наб.,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</si>
  <si>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</si>
  <si>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</si>
  <si>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</si>
  <si>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</si>
  <si>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</si>
  <si>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</si>
  <si>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</si>
  <si>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Сад., 19А</t>
  </si>
  <si>
    <t>Сад., 19Б</t>
  </si>
  <si>
    <t xml:space="preserve">Сад.,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</si>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</sst>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3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5" fillId="37" borderId="10" xfId="0" applyFont="1" applyFill="1" applyBorder="1" applyAlignment="1">
      <alignment vertical="top" wrapText="1"/>
    </xf>
    <xf numFmtId="0" fontId="15" fillId="37" borderId="10" xfId="0" applyFont="1" applyFill="1" applyBorder="1" applyAlignment="1">
      <alignment horizontal="center" vertical="top" wrapText="1"/>
    </xf>
    <xf numFmtId="1" fontId="15" fillId="37" borderId="10" xfId="0" applyNumberFormat="1" applyFont="1" applyFill="1" applyBorder="1" applyAlignment="1">
      <alignment horizontal="center" vertical="top" wrapText="1"/>
    </xf>
    <xf numFmtId="1" fontId="6" fillId="37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39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2.375" style="23" customWidth="1"/>
    <col min="2" max="2" width="10.625" style="0" customWidth="1"/>
    <col min="3" max="4" width="8.25390625" style="0" customWidth="1"/>
    <col min="5" max="5" width="9.25390625" style="0" customWidth="1"/>
    <col min="6" max="6" width="7.875" style="0" customWidth="1"/>
    <col min="7" max="7" width="8.75390625" style="0" customWidth="1"/>
    <col min="8" max="8" width="8.125" style="0" customWidth="1"/>
    <col min="9" max="9" width="8.625" style="0" customWidth="1"/>
    <col min="10" max="10" width="3.25390625" style="0" customWidth="1"/>
    <col min="11" max="11" width="6.75390625" style="0" customWidth="1"/>
    <col min="12" max="12" width="5.75390625" style="0" customWidth="1"/>
    <col min="13" max="13" width="8.875" style="0" customWidth="1"/>
    <col min="14" max="14" width="7.875" style="0" customWidth="1"/>
    <col min="15" max="15" width="8.00390625" style="0" customWidth="1"/>
    <col min="16" max="16" width="8.125" style="0" customWidth="1"/>
    <col min="17" max="17" width="7.875" style="0" customWidth="1"/>
    <col min="18" max="19" width="8.25390625" style="0" customWidth="1"/>
  </cols>
  <sheetData>
    <row r="1" spans="1:19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  <c r="S1" s="2"/>
    </row>
    <row r="2" spans="1:19" ht="18.75">
      <c r="A2" s="3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  <c r="S2" s="2"/>
    </row>
    <row r="3" spans="1:19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2"/>
    </row>
    <row r="4" spans="1:19" ht="12.75" customHeight="1">
      <c r="A4" s="30" t="s">
        <v>2</v>
      </c>
      <c r="B4" s="33" t="s">
        <v>3</v>
      </c>
      <c r="C4" s="26" t="s">
        <v>4</v>
      </c>
      <c r="D4" s="26"/>
      <c r="E4" s="26"/>
      <c r="F4" s="26"/>
      <c r="G4" s="26"/>
      <c r="H4" s="26"/>
      <c r="I4" s="26"/>
      <c r="J4" s="26"/>
      <c r="K4" s="26"/>
      <c r="L4" s="26"/>
      <c r="M4" s="33" t="s">
        <v>5</v>
      </c>
      <c r="N4" s="33" t="s">
        <v>6</v>
      </c>
      <c r="O4" s="33" t="s">
        <v>7</v>
      </c>
      <c r="P4" s="30" t="s">
        <v>8</v>
      </c>
      <c r="Q4" s="33" t="s">
        <v>9</v>
      </c>
      <c r="R4" s="26" t="s">
        <v>10</v>
      </c>
      <c r="S4" s="26" t="s">
        <v>11</v>
      </c>
    </row>
    <row r="5" spans="1:19" ht="12.75" customHeight="1">
      <c r="A5" s="31"/>
      <c r="B5" s="34"/>
      <c r="C5" s="24" t="s">
        <v>12</v>
      </c>
      <c r="D5" s="24" t="s">
        <v>13</v>
      </c>
      <c r="E5" s="24" t="s">
        <v>14</v>
      </c>
      <c r="F5" s="27" t="s">
        <v>15</v>
      </c>
      <c r="G5" s="24" t="s">
        <v>16</v>
      </c>
      <c r="H5" s="24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34"/>
      <c r="N5" s="34"/>
      <c r="O5" s="36"/>
      <c r="P5" s="31"/>
      <c r="Q5" s="34"/>
      <c r="R5" s="26"/>
      <c r="S5" s="26"/>
    </row>
    <row r="6" spans="1:19" ht="73.5" customHeight="1">
      <c r="A6" s="32"/>
      <c r="B6" s="35"/>
      <c r="C6" s="25"/>
      <c r="D6" s="25"/>
      <c r="E6" s="25"/>
      <c r="F6" s="28"/>
      <c r="G6" s="25"/>
      <c r="H6" s="25"/>
      <c r="I6" s="25"/>
      <c r="J6" s="25"/>
      <c r="K6" s="25"/>
      <c r="L6" s="25"/>
      <c r="M6" s="35"/>
      <c r="N6" s="35"/>
      <c r="O6" s="37"/>
      <c r="P6" s="32"/>
      <c r="Q6" s="35"/>
      <c r="R6" s="26"/>
      <c r="S6" s="26"/>
    </row>
    <row r="7" spans="1:19" ht="12" customHeight="1">
      <c r="A7" s="5">
        <v>1</v>
      </c>
      <c r="B7" s="6">
        <v>2</v>
      </c>
      <c r="C7" s="7">
        <v>3</v>
      </c>
      <c r="D7" s="7">
        <v>4</v>
      </c>
      <c r="E7" s="6">
        <v>5</v>
      </c>
      <c r="F7" s="5">
        <v>6</v>
      </c>
      <c r="G7" s="6">
        <v>7</v>
      </c>
      <c r="H7" s="7">
        <v>8</v>
      </c>
      <c r="I7" s="7">
        <v>9</v>
      </c>
      <c r="J7" s="6">
        <v>10</v>
      </c>
      <c r="K7" s="5">
        <v>11</v>
      </c>
      <c r="L7" s="6">
        <v>12</v>
      </c>
      <c r="M7" s="7">
        <v>13</v>
      </c>
      <c r="N7" s="7">
        <v>14</v>
      </c>
      <c r="O7" s="6">
        <v>15</v>
      </c>
      <c r="P7" s="7">
        <v>16</v>
      </c>
      <c r="Q7" s="7">
        <v>17</v>
      </c>
      <c r="R7" s="6">
        <v>18</v>
      </c>
      <c r="S7" s="7">
        <v>19</v>
      </c>
    </row>
    <row r="8" spans="1:19" ht="12.75" customHeight="1">
      <c r="A8" s="8">
        <v>1</v>
      </c>
      <c r="B8" s="9" t="s">
        <v>22</v>
      </c>
      <c r="C8" s="10">
        <v>1270</v>
      </c>
      <c r="D8" s="10">
        <v>25520</v>
      </c>
      <c r="E8" s="10">
        <v>11000</v>
      </c>
      <c r="F8" s="10">
        <v>0</v>
      </c>
      <c r="G8" s="10">
        <v>0</v>
      </c>
      <c r="H8" s="10">
        <v>0</v>
      </c>
      <c r="I8" s="10">
        <v>13440</v>
      </c>
      <c r="J8" s="10">
        <v>0</v>
      </c>
      <c r="K8" s="10"/>
      <c r="L8" s="10">
        <v>1338</v>
      </c>
      <c r="M8" s="11">
        <f>C8+D8+E8+F8+G8+H8+I8+J8+K8+L8</f>
        <v>52568</v>
      </c>
      <c r="N8" s="12">
        <v>7917.4845</v>
      </c>
      <c r="O8" s="12">
        <f>N8*12</f>
        <v>95009.814</v>
      </c>
      <c r="P8" s="13">
        <f aca="true" t="shared" si="0" ref="P8:P38">O8-R8-M8</f>
        <v>37944.194</v>
      </c>
      <c r="Q8" s="14">
        <v>24635.545430401733</v>
      </c>
      <c r="R8" s="15">
        <v>4497.62</v>
      </c>
      <c r="S8" s="16">
        <f>O8-M8+Q8-R8</f>
        <v>62579.73943040173</v>
      </c>
    </row>
    <row r="9" spans="1:19" ht="12.75" customHeight="1">
      <c r="A9" s="8">
        <v>2</v>
      </c>
      <c r="B9" s="9" t="s">
        <v>23</v>
      </c>
      <c r="C9" s="10">
        <v>1262</v>
      </c>
      <c r="D9" s="10">
        <v>72247</v>
      </c>
      <c r="E9" s="10">
        <v>33334</v>
      </c>
      <c r="F9" s="10">
        <v>0</v>
      </c>
      <c r="G9" s="10">
        <v>0</v>
      </c>
      <c r="H9" s="10">
        <v>11953</v>
      </c>
      <c r="I9" s="10">
        <v>22400</v>
      </c>
      <c r="J9" s="10">
        <v>0</v>
      </c>
      <c r="K9" s="10">
        <v>32000</v>
      </c>
      <c r="L9" s="10"/>
      <c r="M9" s="11">
        <f aca="true" t="shared" si="1" ref="M9:M38">C9+D9+E9+F9+G9+H9+I9+J9+K9+L9</f>
        <v>173196</v>
      </c>
      <c r="N9" s="12">
        <v>14938.797549999997</v>
      </c>
      <c r="O9" s="12">
        <f aca="true" t="shared" si="2" ref="O9:O38">N9*12</f>
        <v>179265.57059999998</v>
      </c>
      <c r="P9" s="13">
        <f t="shared" si="0"/>
        <v>3699.4005999999645</v>
      </c>
      <c r="Q9" s="17">
        <v>6066.193129269896</v>
      </c>
      <c r="R9" s="15">
        <v>2370.17</v>
      </c>
      <c r="S9" s="16">
        <f aca="true" t="shared" si="3" ref="S9:S38">O9-M9+Q9-R9</f>
        <v>9765.593729269875</v>
      </c>
    </row>
    <row r="10" spans="1:19" ht="12.75" customHeight="1">
      <c r="A10" s="8">
        <v>3</v>
      </c>
      <c r="B10" s="9" t="s">
        <v>24</v>
      </c>
      <c r="C10" s="10">
        <v>702</v>
      </c>
      <c r="D10" s="10">
        <v>3927</v>
      </c>
      <c r="E10" s="10">
        <v>0</v>
      </c>
      <c r="F10" s="10">
        <v>0</v>
      </c>
      <c r="G10" s="10">
        <v>0</v>
      </c>
      <c r="H10" s="10">
        <v>0</v>
      </c>
      <c r="I10" s="10">
        <v>7040</v>
      </c>
      <c r="J10" s="10">
        <v>0</v>
      </c>
      <c r="K10" s="10"/>
      <c r="L10" s="10">
        <v>1349.3</v>
      </c>
      <c r="M10" s="11">
        <f t="shared" si="1"/>
        <v>13018.3</v>
      </c>
      <c r="N10" s="12">
        <v>7620.728749999999</v>
      </c>
      <c r="O10" s="12">
        <f t="shared" si="2"/>
        <v>91448.745</v>
      </c>
      <c r="P10" s="13">
        <f t="shared" si="0"/>
        <v>76752.545</v>
      </c>
      <c r="Q10" s="14">
        <v>20339.48186999254</v>
      </c>
      <c r="R10" s="15">
        <v>1677.9</v>
      </c>
      <c r="S10" s="16">
        <f t="shared" si="3"/>
        <v>97092.02686999254</v>
      </c>
    </row>
    <row r="11" spans="1:19" ht="12.75" customHeight="1">
      <c r="A11" s="8">
        <v>4</v>
      </c>
      <c r="B11" s="9" t="s">
        <v>25</v>
      </c>
      <c r="C11" s="10">
        <v>3366</v>
      </c>
      <c r="D11" s="10">
        <v>5316</v>
      </c>
      <c r="E11" s="10">
        <v>17173</v>
      </c>
      <c r="F11" s="10">
        <v>0</v>
      </c>
      <c r="G11" s="10">
        <v>0</v>
      </c>
      <c r="H11" s="10">
        <v>0</v>
      </c>
      <c r="I11" s="10">
        <v>65920</v>
      </c>
      <c r="J11" s="10">
        <v>0</v>
      </c>
      <c r="K11" s="10">
        <v>16000</v>
      </c>
      <c r="L11" s="10"/>
      <c r="M11" s="11">
        <f t="shared" si="1"/>
        <v>107775</v>
      </c>
      <c r="N11" s="12">
        <v>7657.439999999999</v>
      </c>
      <c r="O11" s="12">
        <f t="shared" si="2"/>
        <v>91889.27999999998</v>
      </c>
      <c r="P11" s="13">
        <f t="shared" si="0"/>
        <v>-17019.98000000001</v>
      </c>
      <c r="Q11" s="14">
        <v>-11382.906059435536</v>
      </c>
      <c r="R11" s="15">
        <v>1134.26</v>
      </c>
      <c r="S11" s="16">
        <f t="shared" si="3"/>
        <v>-28402.88605943555</v>
      </c>
    </row>
    <row r="12" spans="1:19" ht="12.75" customHeight="1">
      <c r="A12" s="8">
        <v>5</v>
      </c>
      <c r="B12" s="9" t="s">
        <v>26</v>
      </c>
      <c r="C12" s="10">
        <v>25585</v>
      </c>
      <c r="D12" s="10">
        <v>24616</v>
      </c>
      <c r="E12" s="10">
        <v>23964</v>
      </c>
      <c r="F12" s="10">
        <v>2317</v>
      </c>
      <c r="G12" s="10">
        <v>105722</v>
      </c>
      <c r="H12" s="10">
        <v>21784</v>
      </c>
      <c r="I12" s="10">
        <v>0</v>
      </c>
      <c r="J12" s="10">
        <v>0</v>
      </c>
      <c r="K12" s="10"/>
      <c r="L12" s="10"/>
      <c r="M12" s="11">
        <f t="shared" si="1"/>
        <v>203988</v>
      </c>
      <c r="N12" s="12">
        <v>22376.692949999997</v>
      </c>
      <c r="O12" s="12">
        <f t="shared" si="2"/>
        <v>268520.31539999996</v>
      </c>
      <c r="P12" s="13">
        <f t="shared" si="0"/>
        <v>53341.43539999996</v>
      </c>
      <c r="Q12" s="14">
        <v>-2811.410825910263</v>
      </c>
      <c r="R12" s="15">
        <v>11190.88</v>
      </c>
      <c r="S12" s="16">
        <f t="shared" si="3"/>
        <v>50530.0245740897</v>
      </c>
    </row>
    <row r="13" spans="1:19" ht="12.75" customHeight="1">
      <c r="A13" s="8">
        <v>6</v>
      </c>
      <c r="B13" s="9" t="s">
        <v>27</v>
      </c>
      <c r="C13" s="10">
        <v>22589</v>
      </c>
      <c r="D13" s="10">
        <v>52618</v>
      </c>
      <c r="E13" s="10">
        <v>48667.5</v>
      </c>
      <c r="F13" s="10">
        <v>2891</v>
      </c>
      <c r="G13" s="10">
        <v>220660</v>
      </c>
      <c r="H13" s="10">
        <v>0</v>
      </c>
      <c r="I13" s="10">
        <v>0</v>
      </c>
      <c r="J13" s="10">
        <v>0</v>
      </c>
      <c r="K13" s="10"/>
      <c r="L13" s="10">
        <f>2529.4+2454.27+3070+2669.83+2858.38+2742.25+2416.51+2767.55+2505.12+2401.97+2732.8+2618.44</f>
        <v>31766.519999999997</v>
      </c>
      <c r="M13" s="11">
        <f t="shared" si="1"/>
        <v>379192.02</v>
      </c>
      <c r="N13" s="12">
        <v>22460.904250000003</v>
      </c>
      <c r="O13" s="12">
        <f t="shared" si="2"/>
        <v>269530.851</v>
      </c>
      <c r="P13" s="13">
        <f t="shared" si="0"/>
        <v>-115168.68900000001</v>
      </c>
      <c r="Q13" s="14">
        <v>64421.85282227975</v>
      </c>
      <c r="R13" s="15">
        <v>5507.52</v>
      </c>
      <c r="S13" s="16">
        <f t="shared" si="3"/>
        <v>-50746.83617772025</v>
      </c>
    </row>
    <row r="14" spans="1:19" ht="12.75" customHeight="1">
      <c r="A14" s="8">
        <v>7</v>
      </c>
      <c r="B14" s="9" t="s">
        <v>28</v>
      </c>
      <c r="C14" s="10">
        <v>2094</v>
      </c>
      <c r="D14" s="10">
        <v>13013</v>
      </c>
      <c r="E14" s="10">
        <v>18461</v>
      </c>
      <c r="F14" s="10">
        <v>0</v>
      </c>
      <c r="G14" s="10">
        <v>0</v>
      </c>
      <c r="H14" s="10">
        <v>0</v>
      </c>
      <c r="I14" s="10">
        <v>64240</v>
      </c>
      <c r="J14" s="10">
        <v>0</v>
      </c>
      <c r="K14" s="10"/>
      <c r="L14" s="10"/>
      <c r="M14" s="11">
        <f t="shared" si="1"/>
        <v>97808</v>
      </c>
      <c r="N14" s="12">
        <v>8447.67625</v>
      </c>
      <c r="O14" s="12">
        <f t="shared" si="2"/>
        <v>101372.115</v>
      </c>
      <c r="P14" s="13">
        <f t="shared" si="0"/>
        <v>1435.0950000000012</v>
      </c>
      <c r="Q14" s="14">
        <v>20780.857143411</v>
      </c>
      <c r="R14" s="15">
        <v>2129.02</v>
      </c>
      <c r="S14" s="16">
        <f t="shared" si="3"/>
        <v>22215.952143411007</v>
      </c>
    </row>
    <row r="15" spans="1:19" ht="12.75" customHeight="1">
      <c r="A15" s="8">
        <v>8</v>
      </c>
      <c r="B15" s="9" t="s">
        <v>29</v>
      </c>
      <c r="C15" s="10">
        <v>6103</v>
      </c>
      <c r="D15" s="10">
        <v>37745</v>
      </c>
      <c r="E15" s="10">
        <v>116348.5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/>
      <c r="L15" s="10"/>
      <c r="M15" s="11">
        <f t="shared" si="1"/>
        <v>160196.5</v>
      </c>
      <c r="N15" s="12">
        <v>15381.660499999998</v>
      </c>
      <c r="O15" s="12">
        <f t="shared" si="2"/>
        <v>184579.92599999998</v>
      </c>
      <c r="P15" s="13">
        <f t="shared" si="0"/>
        <v>20751.795999999973</v>
      </c>
      <c r="Q15" s="14">
        <v>21844.60018853573</v>
      </c>
      <c r="R15" s="15">
        <v>3631.63</v>
      </c>
      <c r="S15" s="16">
        <f t="shared" si="3"/>
        <v>42596.396188535706</v>
      </c>
    </row>
    <row r="16" spans="1:19" ht="12.75" customHeight="1">
      <c r="A16" s="8">
        <v>9</v>
      </c>
      <c r="B16" s="9" t="s">
        <v>30</v>
      </c>
      <c r="C16" s="10">
        <v>992</v>
      </c>
      <c r="D16" s="10">
        <v>23726</v>
      </c>
      <c r="E16" s="10">
        <v>22343</v>
      </c>
      <c r="F16" s="10">
        <v>0</v>
      </c>
      <c r="G16" s="10">
        <v>0</v>
      </c>
      <c r="H16" s="10">
        <v>211816</v>
      </c>
      <c r="I16" s="10">
        <v>0</v>
      </c>
      <c r="J16" s="10">
        <v>0</v>
      </c>
      <c r="K16" s="10">
        <v>16000</v>
      </c>
      <c r="L16" s="10"/>
      <c r="M16" s="11">
        <f t="shared" si="1"/>
        <v>274877</v>
      </c>
      <c r="N16" s="12">
        <v>10372.525</v>
      </c>
      <c r="O16" s="12">
        <f t="shared" si="2"/>
        <v>124470.29999999999</v>
      </c>
      <c r="P16" s="13">
        <f t="shared" si="0"/>
        <v>-153516.65000000002</v>
      </c>
      <c r="Q16" s="14">
        <v>-30281.82053952262</v>
      </c>
      <c r="R16" s="15">
        <v>3109.95</v>
      </c>
      <c r="S16" s="16">
        <f t="shared" si="3"/>
        <v>-183798.47053952265</v>
      </c>
    </row>
    <row r="17" spans="1:19" ht="12.75" customHeight="1">
      <c r="A17" s="8">
        <v>10</v>
      </c>
      <c r="B17" s="9" t="s">
        <v>31</v>
      </c>
      <c r="C17" s="10">
        <v>20525</v>
      </c>
      <c r="D17" s="10">
        <v>70329</v>
      </c>
      <c r="E17" s="10">
        <v>28794</v>
      </c>
      <c r="F17" s="10">
        <v>2317</v>
      </c>
      <c r="G17" s="10">
        <v>108588</v>
      </c>
      <c r="H17" s="10">
        <v>0</v>
      </c>
      <c r="I17" s="10">
        <v>0</v>
      </c>
      <c r="J17" s="10">
        <v>0</v>
      </c>
      <c r="K17" s="10">
        <f>8000+40000</f>
        <v>48000</v>
      </c>
      <c r="L17" s="10"/>
      <c r="M17" s="11">
        <f t="shared" si="1"/>
        <v>278553</v>
      </c>
      <c r="N17" s="12">
        <v>22355.090249999997</v>
      </c>
      <c r="O17" s="12">
        <f t="shared" si="2"/>
        <v>268261.083</v>
      </c>
      <c r="P17" s="13">
        <f t="shared" si="0"/>
        <v>-35804.76700000002</v>
      </c>
      <c r="Q17" s="14">
        <v>66882.32353771217</v>
      </c>
      <c r="R17" s="15">
        <v>25512.85</v>
      </c>
      <c r="S17" s="16">
        <f t="shared" si="3"/>
        <v>31077.55653771216</v>
      </c>
    </row>
    <row r="18" spans="1:19" ht="12.75" customHeight="1">
      <c r="A18" s="8">
        <v>11</v>
      </c>
      <c r="B18" s="9" t="s">
        <v>32</v>
      </c>
      <c r="C18" s="10">
        <v>5362</v>
      </c>
      <c r="D18" s="10">
        <v>36270</v>
      </c>
      <c r="E18" s="10">
        <v>111407</v>
      </c>
      <c r="F18" s="10">
        <v>0</v>
      </c>
      <c r="G18" s="10">
        <v>0</v>
      </c>
      <c r="H18" s="10">
        <v>1413</v>
      </c>
      <c r="I18" s="10">
        <v>21840</v>
      </c>
      <c r="J18" s="10">
        <v>0</v>
      </c>
      <c r="K18" s="10">
        <v>40000</v>
      </c>
      <c r="L18" s="10"/>
      <c r="M18" s="11">
        <f t="shared" si="1"/>
        <v>216292</v>
      </c>
      <c r="N18" s="12">
        <v>18826.463325</v>
      </c>
      <c r="O18" s="12">
        <f t="shared" si="2"/>
        <v>225917.5599</v>
      </c>
      <c r="P18" s="13">
        <f t="shared" si="0"/>
        <v>1265.5699000000022</v>
      </c>
      <c r="Q18" s="14">
        <v>41709.2336017663</v>
      </c>
      <c r="R18" s="15">
        <v>8359.99</v>
      </c>
      <c r="S18" s="16">
        <f t="shared" si="3"/>
        <v>42974.80350176629</v>
      </c>
    </row>
    <row r="19" spans="1:19" ht="12.75" customHeight="1">
      <c r="A19" s="8">
        <v>12</v>
      </c>
      <c r="B19" s="9" t="s">
        <v>33</v>
      </c>
      <c r="C19" s="10">
        <v>2637</v>
      </c>
      <c r="D19" s="10">
        <v>21787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/>
      <c r="L19" s="10"/>
      <c r="M19" s="11">
        <f t="shared" si="1"/>
        <v>24424</v>
      </c>
      <c r="N19" s="12">
        <v>18294.578625</v>
      </c>
      <c r="O19" s="12">
        <f t="shared" si="2"/>
        <v>219534.9435</v>
      </c>
      <c r="P19" s="13">
        <f t="shared" si="0"/>
        <v>190199.2635</v>
      </c>
      <c r="Q19" s="14">
        <v>3651.553347278479</v>
      </c>
      <c r="R19" s="15">
        <v>4911.68</v>
      </c>
      <c r="S19" s="16">
        <f t="shared" si="3"/>
        <v>193850.81684727847</v>
      </c>
    </row>
    <row r="20" spans="1:19" ht="12.75" customHeight="1">
      <c r="A20" s="8">
        <v>13</v>
      </c>
      <c r="B20" s="9" t="s">
        <v>34</v>
      </c>
      <c r="C20" s="10">
        <v>116493</v>
      </c>
      <c r="D20" s="10">
        <v>36285</v>
      </c>
      <c r="E20" s="10">
        <v>224364</v>
      </c>
      <c r="F20" s="10">
        <v>30409</v>
      </c>
      <c r="G20" s="10">
        <v>384901</v>
      </c>
      <c r="H20" s="10">
        <v>4884</v>
      </c>
      <c r="I20" s="10">
        <v>65600</v>
      </c>
      <c r="J20" s="10">
        <v>0</v>
      </c>
      <c r="K20" s="10"/>
      <c r="L20" s="10"/>
      <c r="M20" s="11">
        <f t="shared" si="1"/>
        <v>862936</v>
      </c>
      <c r="N20" s="12">
        <v>35557.949349999995</v>
      </c>
      <c r="O20" s="12">
        <f t="shared" si="2"/>
        <v>426695.39219999994</v>
      </c>
      <c r="P20" s="13">
        <f t="shared" si="0"/>
        <v>-456462.16780000005</v>
      </c>
      <c r="Q20" s="14">
        <v>50708.55779937022</v>
      </c>
      <c r="R20" s="15">
        <v>20221.56</v>
      </c>
      <c r="S20" s="16">
        <f t="shared" si="3"/>
        <v>-405753.61000062985</v>
      </c>
    </row>
    <row r="21" spans="1:19" ht="12.75" customHeight="1">
      <c r="A21" s="8">
        <v>14</v>
      </c>
      <c r="B21" s="9" t="s">
        <v>35</v>
      </c>
      <c r="C21" s="10">
        <v>1962</v>
      </c>
      <c r="D21" s="10">
        <v>30660</v>
      </c>
      <c r="E21" s="10">
        <v>6210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24000</v>
      </c>
      <c r="L21" s="10"/>
      <c r="M21" s="11">
        <f t="shared" si="1"/>
        <v>62832</v>
      </c>
      <c r="N21" s="12">
        <v>11650.3105</v>
      </c>
      <c r="O21" s="12">
        <f t="shared" si="2"/>
        <v>139803.726</v>
      </c>
      <c r="P21" s="13">
        <f t="shared" si="0"/>
        <v>69551.766</v>
      </c>
      <c r="Q21" s="14">
        <v>-4120.710016907169</v>
      </c>
      <c r="R21" s="15">
        <v>7419.96</v>
      </c>
      <c r="S21" s="16">
        <f t="shared" si="3"/>
        <v>65431.05598309283</v>
      </c>
    </row>
    <row r="22" spans="1:19" ht="12.75" customHeight="1">
      <c r="A22" s="8">
        <v>15</v>
      </c>
      <c r="B22" s="9" t="s">
        <v>36</v>
      </c>
      <c r="C22" s="10">
        <v>7576</v>
      </c>
      <c r="D22" s="10">
        <v>15638</v>
      </c>
      <c r="E22" s="10">
        <v>41176</v>
      </c>
      <c r="F22" s="10">
        <v>0</v>
      </c>
      <c r="G22" s="10">
        <v>0</v>
      </c>
      <c r="H22" s="10">
        <v>64642</v>
      </c>
      <c r="I22" s="10">
        <v>45640</v>
      </c>
      <c r="J22" s="10">
        <v>0</v>
      </c>
      <c r="K22" s="10"/>
      <c r="L22" s="10"/>
      <c r="M22" s="11">
        <f t="shared" si="1"/>
        <v>174672</v>
      </c>
      <c r="N22" s="12">
        <v>19633.691749999998</v>
      </c>
      <c r="O22" s="12">
        <f t="shared" si="2"/>
        <v>235604.30099999998</v>
      </c>
      <c r="P22" s="13">
        <f t="shared" si="0"/>
        <v>48470.46099999998</v>
      </c>
      <c r="Q22" s="14">
        <v>17433.889606986348</v>
      </c>
      <c r="R22" s="15">
        <v>12461.84</v>
      </c>
      <c r="S22" s="16">
        <f t="shared" si="3"/>
        <v>65904.35060698632</v>
      </c>
    </row>
    <row r="23" spans="1:19" ht="12.75" customHeight="1">
      <c r="A23" s="8">
        <v>16</v>
      </c>
      <c r="B23" s="9" t="s">
        <v>37</v>
      </c>
      <c r="C23" s="10">
        <v>15230</v>
      </c>
      <c r="D23" s="10">
        <v>103026</v>
      </c>
      <c r="E23" s="10">
        <v>15308</v>
      </c>
      <c r="F23" s="10">
        <v>0</v>
      </c>
      <c r="G23" s="10">
        <v>111260</v>
      </c>
      <c r="H23" s="10">
        <v>1282</v>
      </c>
      <c r="I23" s="10">
        <v>13360</v>
      </c>
      <c r="J23" s="10">
        <v>0</v>
      </c>
      <c r="K23" s="10"/>
      <c r="L23" s="10"/>
      <c r="M23" s="11">
        <f t="shared" si="1"/>
        <v>259466</v>
      </c>
      <c r="N23" s="12">
        <v>11835.4035</v>
      </c>
      <c r="O23" s="12">
        <f t="shared" si="2"/>
        <v>142024.842</v>
      </c>
      <c r="P23" s="13">
        <f t="shared" si="0"/>
        <v>-120936.11799999999</v>
      </c>
      <c r="Q23" s="14">
        <v>29278.72183770167</v>
      </c>
      <c r="R23" s="15">
        <v>3494.96</v>
      </c>
      <c r="S23" s="16">
        <f t="shared" si="3"/>
        <v>-91657.39616229833</v>
      </c>
    </row>
    <row r="24" spans="1:19" ht="12.75" customHeight="1">
      <c r="A24" s="8">
        <v>17</v>
      </c>
      <c r="B24" s="9" t="s">
        <v>38</v>
      </c>
      <c r="C24" s="10">
        <v>3040</v>
      </c>
      <c r="D24" s="10">
        <v>89125</v>
      </c>
      <c r="E24" s="10">
        <v>88681</v>
      </c>
      <c r="F24" s="10">
        <v>0</v>
      </c>
      <c r="G24" s="10">
        <v>0</v>
      </c>
      <c r="H24" s="10">
        <v>0</v>
      </c>
      <c r="I24" s="10">
        <v>72320</v>
      </c>
      <c r="J24" s="10">
        <v>0</v>
      </c>
      <c r="K24" s="10">
        <v>48000</v>
      </c>
      <c r="L24" s="10"/>
      <c r="M24" s="11">
        <f t="shared" si="1"/>
        <v>301166</v>
      </c>
      <c r="N24" s="12">
        <v>24849.115250000003</v>
      </c>
      <c r="O24" s="12">
        <f t="shared" si="2"/>
        <v>298189.38300000003</v>
      </c>
      <c r="P24" s="13">
        <f t="shared" si="0"/>
        <v>-11316.896999999997</v>
      </c>
      <c r="Q24" s="14">
        <v>42721.066466573015</v>
      </c>
      <c r="R24" s="15">
        <v>8340.28</v>
      </c>
      <c r="S24" s="16">
        <f t="shared" si="3"/>
        <v>31404.169466573047</v>
      </c>
    </row>
    <row r="25" spans="1:19" ht="12.75" customHeight="1">
      <c r="A25" s="8">
        <v>18</v>
      </c>
      <c r="B25" s="9" t="s">
        <v>39</v>
      </c>
      <c r="C25" s="10">
        <v>11822</v>
      </c>
      <c r="D25" s="10">
        <v>52406</v>
      </c>
      <c r="E25" s="10">
        <v>64868</v>
      </c>
      <c r="F25" s="10">
        <v>2317</v>
      </c>
      <c r="G25" s="10">
        <v>0</v>
      </c>
      <c r="H25" s="10">
        <v>0</v>
      </c>
      <c r="I25" s="10">
        <v>45430</v>
      </c>
      <c r="J25" s="10">
        <v>0</v>
      </c>
      <c r="K25" s="10">
        <v>16000</v>
      </c>
      <c r="L25" s="10"/>
      <c r="M25" s="11">
        <f t="shared" si="1"/>
        <v>192843</v>
      </c>
      <c r="N25" s="12">
        <v>19819.95775</v>
      </c>
      <c r="O25" s="12">
        <f t="shared" si="2"/>
        <v>237839.49300000002</v>
      </c>
      <c r="P25" s="13">
        <f t="shared" si="0"/>
        <v>40748.313000000024</v>
      </c>
      <c r="Q25" s="14">
        <v>57567.6942884101</v>
      </c>
      <c r="R25" s="15">
        <v>4248.18</v>
      </c>
      <c r="S25" s="16">
        <f t="shared" si="3"/>
        <v>98316.00728841012</v>
      </c>
    </row>
    <row r="26" spans="1:19" ht="12.75" customHeight="1">
      <c r="A26" s="8">
        <v>19</v>
      </c>
      <c r="B26" s="9" t="s">
        <v>40</v>
      </c>
      <c r="C26" s="10">
        <v>19428</v>
      </c>
      <c r="D26" s="10">
        <v>6160</v>
      </c>
      <c r="E26" s="10">
        <v>11000</v>
      </c>
      <c r="F26" s="10">
        <v>0</v>
      </c>
      <c r="G26" s="10">
        <v>103384</v>
      </c>
      <c r="H26" s="10">
        <v>39644</v>
      </c>
      <c r="I26" s="10">
        <v>5880</v>
      </c>
      <c r="J26" s="10">
        <v>0</v>
      </c>
      <c r="K26" s="10"/>
      <c r="L26" s="10"/>
      <c r="M26" s="11">
        <f t="shared" si="1"/>
        <v>185496</v>
      </c>
      <c r="N26" s="12">
        <v>9331.351499999999</v>
      </c>
      <c r="O26" s="12">
        <f t="shared" si="2"/>
        <v>111976.218</v>
      </c>
      <c r="P26" s="13">
        <f t="shared" si="0"/>
        <v>-74713.572</v>
      </c>
      <c r="Q26" s="14">
        <v>21887.54295617266</v>
      </c>
      <c r="R26" s="15">
        <v>1193.79</v>
      </c>
      <c r="S26" s="16">
        <f t="shared" si="3"/>
        <v>-52826.029043827344</v>
      </c>
    </row>
    <row r="27" spans="1:19" ht="12.75" customHeight="1">
      <c r="A27" s="8">
        <v>20</v>
      </c>
      <c r="B27" s="9" t="s">
        <v>41</v>
      </c>
      <c r="C27" s="10">
        <v>1075</v>
      </c>
      <c r="D27" s="10">
        <v>17801</v>
      </c>
      <c r="E27" s="10">
        <v>11000</v>
      </c>
      <c r="F27" s="10">
        <v>0</v>
      </c>
      <c r="G27" s="10">
        <v>0</v>
      </c>
      <c r="H27" s="10">
        <v>32110</v>
      </c>
      <c r="I27" s="10">
        <v>7360</v>
      </c>
      <c r="J27" s="10">
        <v>0</v>
      </c>
      <c r="K27" s="10"/>
      <c r="L27" s="10"/>
      <c r="M27" s="11">
        <f t="shared" si="1"/>
        <v>69346</v>
      </c>
      <c r="N27" s="12">
        <v>9677.4785</v>
      </c>
      <c r="O27" s="12">
        <f t="shared" si="2"/>
        <v>116129.742</v>
      </c>
      <c r="P27" s="13">
        <f t="shared" si="0"/>
        <v>46185.812000000005</v>
      </c>
      <c r="Q27" s="14">
        <v>3531.2152251655625</v>
      </c>
      <c r="R27" s="15">
        <v>597.93</v>
      </c>
      <c r="S27" s="16">
        <f t="shared" si="3"/>
        <v>49717.02722516556</v>
      </c>
    </row>
    <row r="28" spans="1:19" ht="12.75" customHeight="1">
      <c r="A28" s="8">
        <v>21</v>
      </c>
      <c r="B28" s="9" t="s">
        <v>42</v>
      </c>
      <c r="C28" s="10">
        <v>21160</v>
      </c>
      <c r="D28" s="10">
        <v>24462</v>
      </c>
      <c r="E28" s="10">
        <v>25197</v>
      </c>
      <c r="F28" s="10">
        <v>0</v>
      </c>
      <c r="G28" s="10">
        <v>116378</v>
      </c>
      <c r="H28" s="10">
        <v>0</v>
      </c>
      <c r="I28" s="10">
        <v>0</v>
      </c>
      <c r="J28" s="10">
        <v>0</v>
      </c>
      <c r="K28" s="10"/>
      <c r="L28" s="10"/>
      <c r="M28" s="11">
        <f t="shared" si="1"/>
        <v>187197</v>
      </c>
      <c r="N28" s="12">
        <v>12801.00675</v>
      </c>
      <c r="O28" s="12">
        <f t="shared" si="2"/>
        <v>153612.081</v>
      </c>
      <c r="P28" s="13">
        <f t="shared" si="0"/>
        <v>-40211.079</v>
      </c>
      <c r="Q28" s="14">
        <v>19257.391557108855</v>
      </c>
      <c r="R28" s="15">
        <v>6626.16</v>
      </c>
      <c r="S28" s="16">
        <f t="shared" si="3"/>
        <v>-20953.68744289114</v>
      </c>
    </row>
    <row r="29" spans="1:19" ht="12.75" customHeight="1">
      <c r="A29" s="8">
        <v>22</v>
      </c>
      <c r="B29" s="9" t="s">
        <v>43</v>
      </c>
      <c r="C29" s="10">
        <v>1309</v>
      </c>
      <c r="D29" s="10">
        <v>19269</v>
      </c>
      <c r="E29" s="10">
        <v>12790</v>
      </c>
      <c r="F29" s="10">
        <v>0</v>
      </c>
      <c r="G29" s="10">
        <v>0</v>
      </c>
      <c r="H29" s="10">
        <v>10000</v>
      </c>
      <c r="I29" s="10">
        <v>0</v>
      </c>
      <c r="J29" s="10">
        <v>0</v>
      </c>
      <c r="K29" s="10"/>
      <c r="L29" s="10"/>
      <c r="M29" s="11">
        <f t="shared" si="1"/>
        <v>43368</v>
      </c>
      <c r="N29" s="12">
        <v>20679.6145</v>
      </c>
      <c r="O29" s="12">
        <f t="shared" si="2"/>
        <v>248155.374</v>
      </c>
      <c r="P29" s="13">
        <f t="shared" si="0"/>
        <v>189695.934</v>
      </c>
      <c r="Q29" s="17">
        <v>119179.81346885845</v>
      </c>
      <c r="R29" s="15">
        <v>15091.44</v>
      </c>
      <c r="S29" s="16">
        <f t="shared" si="3"/>
        <v>308875.74746885843</v>
      </c>
    </row>
    <row r="30" spans="1:19" ht="12.75" customHeight="1">
      <c r="A30" s="8">
        <v>23</v>
      </c>
      <c r="B30" s="9" t="s">
        <v>44</v>
      </c>
      <c r="C30" s="10">
        <v>6051</v>
      </c>
      <c r="D30" s="10">
        <v>6512</v>
      </c>
      <c r="E30" s="10">
        <v>0</v>
      </c>
      <c r="F30" s="10">
        <v>0</v>
      </c>
      <c r="G30" s="10">
        <v>110982</v>
      </c>
      <c r="H30" s="10">
        <v>0</v>
      </c>
      <c r="I30" s="10">
        <v>13360</v>
      </c>
      <c r="J30" s="10">
        <v>0</v>
      </c>
      <c r="K30" s="10">
        <v>8000</v>
      </c>
      <c r="L30" s="10"/>
      <c r="M30" s="11">
        <f t="shared" si="1"/>
        <v>144905</v>
      </c>
      <c r="N30" s="12">
        <v>17244.597299999998</v>
      </c>
      <c r="O30" s="12">
        <f t="shared" si="2"/>
        <v>206935.1676</v>
      </c>
      <c r="P30" s="13">
        <f t="shared" si="0"/>
        <v>52904.37759999998</v>
      </c>
      <c r="Q30" s="14">
        <v>16679.4241071372</v>
      </c>
      <c r="R30" s="15">
        <v>9125.79</v>
      </c>
      <c r="S30" s="16">
        <f t="shared" si="3"/>
        <v>69583.80170713717</v>
      </c>
    </row>
    <row r="31" spans="1:19" ht="12.75" customHeight="1">
      <c r="A31" s="8">
        <v>24</v>
      </c>
      <c r="B31" s="9" t="s">
        <v>45</v>
      </c>
      <c r="C31" s="10">
        <v>6785</v>
      </c>
      <c r="D31" s="10">
        <v>22800</v>
      </c>
      <c r="E31" s="10">
        <v>3130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/>
      <c r="L31" s="10"/>
      <c r="M31" s="11">
        <f t="shared" si="1"/>
        <v>32715</v>
      </c>
      <c r="N31" s="12">
        <v>15163.108999999999</v>
      </c>
      <c r="O31" s="12">
        <f t="shared" si="2"/>
        <v>181957.308</v>
      </c>
      <c r="P31" s="13">
        <f t="shared" si="0"/>
        <v>128697.728</v>
      </c>
      <c r="Q31" s="14">
        <v>36617.89814178462</v>
      </c>
      <c r="R31" s="15">
        <v>20544.58</v>
      </c>
      <c r="S31" s="16">
        <f t="shared" si="3"/>
        <v>165315.6261417846</v>
      </c>
    </row>
    <row r="32" spans="1:19" ht="12.75" customHeight="1">
      <c r="A32" s="8">
        <v>25</v>
      </c>
      <c r="B32" s="9" t="s">
        <v>46</v>
      </c>
      <c r="C32" s="10">
        <v>1477</v>
      </c>
      <c r="D32" s="10">
        <v>15560</v>
      </c>
      <c r="E32" s="10">
        <v>9498</v>
      </c>
      <c r="F32" s="10">
        <v>0</v>
      </c>
      <c r="G32" s="10">
        <v>106588</v>
      </c>
      <c r="H32" s="10">
        <v>0</v>
      </c>
      <c r="I32" s="10">
        <v>0</v>
      </c>
      <c r="J32" s="10">
        <v>0</v>
      </c>
      <c r="K32" s="10"/>
      <c r="L32" s="10"/>
      <c r="M32" s="11">
        <f t="shared" si="1"/>
        <v>133123</v>
      </c>
      <c r="N32" s="12">
        <v>9033.73425</v>
      </c>
      <c r="O32" s="12">
        <f t="shared" si="2"/>
        <v>108404.81099999999</v>
      </c>
      <c r="P32" s="13">
        <f t="shared" si="0"/>
        <v>-29843.159000000014</v>
      </c>
      <c r="Q32" s="14">
        <v>-6828.360793779497</v>
      </c>
      <c r="R32" s="15">
        <v>5124.97</v>
      </c>
      <c r="S32" s="16">
        <f t="shared" si="3"/>
        <v>-36671.51979377951</v>
      </c>
    </row>
    <row r="33" spans="1:19" ht="12.75" customHeight="1">
      <c r="A33" s="8">
        <v>26</v>
      </c>
      <c r="B33" s="9" t="s">
        <v>47</v>
      </c>
      <c r="C33" s="10">
        <v>7219</v>
      </c>
      <c r="D33" s="10">
        <v>3667</v>
      </c>
      <c r="E33" s="10">
        <v>3130</v>
      </c>
      <c r="F33" s="10">
        <v>0</v>
      </c>
      <c r="G33" s="10">
        <v>0</v>
      </c>
      <c r="H33" s="10">
        <v>1282</v>
      </c>
      <c r="I33" s="10">
        <v>7040</v>
      </c>
      <c r="J33" s="10">
        <v>0</v>
      </c>
      <c r="K33" s="10">
        <v>16000</v>
      </c>
      <c r="L33" s="10"/>
      <c r="M33" s="11">
        <f t="shared" si="1"/>
        <v>38338</v>
      </c>
      <c r="N33" s="12">
        <v>11943.53625</v>
      </c>
      <c r="O33" s="12">
        <f t="shared" si="2"/>
        <v>143322.435</v>
      </c>
      <c r="P33" s="13">
        <f t="shared" si="0"/>
        <v>81676.185</v>
      </c>
      <c r="Q33" s="14">
        <v>-14886.926431405294</v>
      </c>
      <c r="R33" s="15">
        <v>23308.25</v>
      </c>
      <c r="S33" s="16">
        <f t="shared" si="3"/>
        <v>66789.2585685947</v>
      </c>
    </row>
    <row r="34" spans="1:19" ht="12.75" customHeight="1">
      <c r="A34" s="8">
        <v>27</v>
      </c>
      <c r="B34" s="9" t="s">
        <v>48</v>
      </c>
      <c r="C34" s="10">
        <v>846</v>
      </c>
      <c r="D34" s="10">
        <v>19623</v>
      </c>
      <c r="E34" s="10">
        <v>7894</v>
      </c>
      <c r="F34" s="10">
        <v>0</v>
      </c>
      <c r="G34" s="10">
        <v>0</v>
      </c>
      <c r="H34" s="10">
        <v>0</v>
      </c>
      <c r="I34" s="10">
        <v>20480</v>
      </c>
      <c r="J34" s="10">
        <v>0</v>
      </c>
      <c r="K34" s="10"/>
      <c r="L34" s="10"/>
      <c r="M34" s="11">
        <f t="shared" si="1"/>
        <v>48843</v>
      </c>
      <c r="N34" s="12">
        <v>8012.483749999999</v>
      </c>
      <c r="O34" s="12">
        <f t="shared" si="2"/>
        <v>96149.805</v>
      </c>
      <c r="P34" s="13">
        <f t="shared" si="0"/>
        <v>43994.53499999999</v>
      </c>
      <c r="Q34" s="14">
        <v>-4922.129056260157</v>
      </c>
      <c r="R34" s="15">
        <v>3312.27</v>
      </c>
      <c r="S34" s="16">
        <f t="shared" si="3"/>
        <v>39072.40594373984</v>
      </c>
    </row>
    <row r="35" spans="1:19" ht="12.75" customHeight="1">
      <c r="A35" s="8">
        <v>28</v>
      </c>
      <c r="B35" s="9" t="s">
        <v>49</v>
      </c>
      <c r="C35" s="10">
        <v>0</v>
      </c>
      <c r="D35" s="10">
        <v>12395</v>
      </c>
      <c r="E35" s="10">
        <v>46908</v>
      </c>
      <c r="F35" s="10">
        <v>0</v>
      </c>
      <c r="G35" s="10">
        <v>0</v>
      </c>
      <c r="H35" s="10">
        <v>74400</v>
      </c>
      <c r="I35" s="10">
        <v>6720</v>
      </c>
      <c r="J35" s="10">
        <v>0</v>
      </c>
      <c r="K35" s="10"/>
      <c r="L35" s="10"/>
      <c r="M35" s="11">
        <f t="shared" si="1"/>
        <v>140423</v>
      </c>
      <c r="N35" s="12">
        <v>12488.870499999999</v>
      </c>
      <c r="O35" s="12">
        <f t="shared" si="2"/>
        <v>149866.446</v>
      </c>
      <c r="P35" s="13">
        <f t="shared" si="0"/>
        <v>4510.326000000001</v>
      </c>
      <c r="Q35" s="14">
        <v>41078.43491605832</v>
      </c>
      <c r="R35" s="15">
        <v>4933.12</v>
      </c>
      <c r="S35" s="16">
        <f t="shared" si="3"/>
        <v>45588.760916058316</v>
      </c>
    </row>
    <row r="36" spans="1:19" ht="12.75" customHeight="1">
      <c r="A36" s="8">
        <v>29</v>
      </c>
      <c r="B36" s="9" t="s">
        <v>50</v>
      </c>
      <c r="C36" s="10">
        <v>1183</v>
      </c>
      <c r="D36" s="10">
        <v>9412</v>
      </c>
      <c r="E36" s="10">
        <v>30483</v>
      </c>
      <c r="F36" s="10">
        <v>0</v>
      </c>
      <c r="G36" s="10">
        <v>0</v>
      </c>
      <c r="H36" s="10">
        <v>106857</v>
      </c>
      <c r="I36" s="10">
        <v>56320</v>
      </c>
      <c r="J36" s="10">
        <v>0</v>
      </c>
      <c r="K36" s="10"/>
      <c r="L36" s="10"/>
      <c r="M36" s="11">
        <f t="shared" si="1"/>
        <v>204255</v>
      </c>
      <c r="N36" s="12">
        <v>13465.405</v>
      </c>
      <c r="O36" s="12">
        <f t="shared" si="2"/>
        <v>161584.86000000002</v>
      </c>
      <c r="P36" s="13">
        <f t="shared" si="0"/>
        <v>-50881.159999999974</v>
      </c>
      <c r="Q36" s="17">
        <v>-6285.726225704337</v>
      </c>
      <c r="R36" s="15">
        <v>8211.02</v>
      </c>
      <c r="S36" s="16">
        <f t="shared" si="3"/>
        <v>-57166.88622570432</v>
      </c>
    </row>
    <row r="37" spans="1:19" ht="12.75" customHeight="1">
      <c r="A37" s="8">
        <v>30</v>
      </c>
      <c r="B37" s="9" t="s">
        <v>51</v>
      </c>
      <c r="C37" s="10">
        <v>1370</v>
      </c>
      <c r="D37" s="10">
        <v>6537</v>
      </c>
      <c r="E37" s="10">
        <v>33422</v>
      </c>
      <c r="F37" s="10">
        <v>0</v>
      </c>
      <c r="G37" s="10">
        <v>0</v>
      </c>
      <c r="H37" s="10">
        <v>1894</v>
      </c>
      <c r="I37" s="10">
        <v>1720</v>
      </c>
      <c r="J37" s="10">
        <v>0</v>
      </c>
      <c r="K37" s="10"/>
      <c r="L37" s="10"/>
      <c r="M37" s="11">
        <f t="shared" si="1"/>
        <v>44943</v>
      </c>
      <c r="N37" s="12">
        <v>8510.307350000001</v>
      </c>
      <c r="O37" s="12">
        <f t="shared" si="2"/>
        <v>102123.6882</v>
      </c>
      <c r="P37" s="13">
        <f t="shared" si="0"/>
        <v>56214.3882</v>
      </c>
      <c r="Q37" s="14">
        <v>41254.89997166203</v>
      </c>
      <c r="R37" s="15">
        <v>966.3</v>
      </c>
      <c r="S37" s="16">
        <f t="shared" si="3"/>
        <v>97469.28817166203</v>
      </c>
    </row>
    <row r="38" spans="1:19" ht="13.5" customHeight="1">
      <c r="A38" s="8">
        <v>31</v>
      </c>
      <c r="B38" s="9" t="s">
        <v>52</v>
      </c>
      <c r="C38" s="10">
        <v>3242</v>
      </c>
      <c r="D38" s="10">
        <v>9501</v>
      </c>
      <c r="E38" s="10">
        <v>0</v>
      </c>
      <c r="F38" s="10">
        <v>0</v>
      </c>
      <c r="G38" s="10">
        <v>0</v>
      </c>
      <c r="H38" s="10">
        <v>0</v>
      </c>
      <c r="I38" s="10">
        <v>53360</v>
      </c>
      <c r="J38" s="10">
        <v>0</v>
      </c>
      <c r="K38" s="10"/>
      <c r="L38" s="10"/>
      <c r="M38" s="11">
        <f t="shared" si="1"/>
        <v>66103</v>
      </c>
      <c r="N38" s="12">
        <v>12350.334625000001</v>
      </c>
      <c r="O38" s="12">
        <f t="shared" si="2"/>
        <v>148204.0155</v>
      </c>
      <c r="P38" s="13">
        <f t="shared" si="0"/>
        <v>73984.08550000002</v>
      </c>
      <c r="Q38" s="14">
        <v>-31359.683808797443</v>
      </c>
      <c r="R38" s="15">
        <v>8116.93</v>
      </c>
      <c r="S38" s="16">
        <f t="shared" si="3"/>
        <v>42624.40169120256</v>
      </c>
    </row>
    <row r="39" spans="1:19" ht="15.75" customHeight="1">
      <c r="A39" s="18"/>
      <c r="B39" s="19" t="s">
        <v>53</v>
      </c>
      <c r="C39" s="20">
        <f>SUM(C8:C38)</f>
        <v>319755</v>
      </c>
      <c r="D39" s="20">
        <f aca="true" t="shared" si="4" ref="D39:M39">SUM(D8:D38)</f>
        <v>887953</v>
      </c>
      <c r="E39" s="20">
        <f t="shared" si="4"/>
        <v>1066551</v>
      </c>
      <c r="F39" s="20">
        <f t="shared" si="4"/>
        <v>40251</v>
      </c>
      <c r="G39" s="20">
        <f t="shared" si="4"/>
        <v>1368463</v>
      </c>
      <c r="H39" s="20">
        <f t="shared" si="4"/>
        <v>583961</v>
      </c>
      <c r="I39" s="20">
        <f t="shared" si="4"/>
        <v>609470</v>
      </c>
      <c r="J39" s="20">
        <f t="shared" si="4"/>
        <v>0</v>
      </c>
      <c r="K39" s="20">
        <f>SUM(K8:K38)</f>
        <v>264000</v>
      </c>
      <c r="L39" s="20">
        <f>SUM(L8:L38)</f>
        <v>34453.82</v>
      </c>
      <c r="M39" s="20">
        <f t="shared" si="4"/>
        <v>5174857.82</v>
      </c>
      <c r="N39" s="20">
        <f aca="true" t="shared" si="5" ref="N39:S39">SUM(N8:N38)</f>
        <v>460698.2993250001</v>
      </c>
      <c r="O39" s="21">
        <f t="shared" si="5"/>
        <v>5528379.5918999985</v>
      </c>
      <c r="P39" s="21">
        <f t="shared" si="5"/>
        <v>116148.97189999983</v>
      </c>
      <c r="Q39" s="20">
        <f t="shared" si="5"/>
        <v>654648.5176559145</v>
      </c>
      <c r="R39" s="20">
        <f t="shared" si="5"/>
        <v>237372.79999999996</v>
      </c>
      <c r="S39" s="22">
        <f t="shared" si="5"/>
        <v>770797.489555914</v>
      </c>
    </row>
  </sheetData>
  <sheetProtection/>
  <mergeCells count="22">
    <mergeCell ref="A1:Q1"/>
    <mergeCell ref="B2:Q2"/>
    <mergeCell ref="A4:A6"/>
    <mergeCell ref="B4:B6"/>
    <mergeCell ref="C4:L4"/>
    <mergeCell ref="M4:M6"/>
    <mergeCell ref="N4:N6"/>
    <mergeCell ref="O4:O6"/>
    <mergeCell ref="P4:P6"/>
    <mergeCell ref="Q4:Q6"/>
    <mergeCell ref="K5:K6"/>
    <mergeCell ref="L5:L6"/>
    <mergeCell ref="R4:R6"/>
    <mergeCell ref="S4:S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17" right="0.17" top="0.2" bottom="0.28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ооо</cp:lastModifiedBy>
  <dcterms:created xsi:type="dcterms:W3CDTF">2021-02-25T06:05:23Z</dcterms:created>
  <dcterms:modified xsi:type="dcterms:W3CDTF">2021-02-25T06:58:33Z</dcterms:modified>
  <cp:category/>
  <cp:version/>
  <cp:contentType/>
  <cp:contentStatus/>
</cp:coreProperties>
</file>